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IT0_Modulis\EXCEL_UZDUOTYS\8_Skaiciuokles_bendra_uzduotis\"/>
    </mc:Choice>
  </mc:AlternateContent>
  <bookViews>
    <workbookView xWindow="0" yWindow="0" windowWidth="20490" windowHeight="7455"/>
  </bookViews>
  <sheets>
    <sheet name="Lapas1" sheetId="10" r:id="rId1"/>
    <sheet name="Lapas2" sheetId="13" r:id="rId2"/>
    <sheet name="Lapas3" sheetId="16" r:id="rId3"/>
    <sheet name="Lapas4" sheetId="14" r:id="rId4"/>
    <sheet name="Lapas5" sheetId="15" r:id="rId5"/>
  </sheets>
  <definedNames>
    <definedName name="_xlnm._FilterDatabase" localSheetId="0" hidden="1">Lapas1!$A$1:$G$25</definedName>
    <definedName name="_xlnm._FilterDatabase" localSheetId="1" hidden="1">Lapas2!$A$1:$F$25</definedName>
    <definedName name="_xlnm._FilterDatabase" localSheetId="2" hidden="1">Lapas3!$A$1:$F$25</definedName>
    <definedName name="_xlnm._FilterDatabase" localSheetId="4" hidden="1">Lapas5!$A$1:$F$25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" i="15" l="1"/>
  <c r="N5" i="15"/>
  <c r="I1" i="16"/>
  <c r="H7" i="16" s="1"/>
  <c r="J6" i="16"/>
  <c r="I6" i="16"/>
  <c r="H6" i="16"/>
  <c r="I2" i="16" l="1"/>
  <c r="I3" i="16"/>
  <c r="I4" i="16"/>
  <c r="J7" i="16"/>
  <c r="I7" i="16"/>
  <c r="D1" i="16"/>
  <c r="F1" i="16" l="1"/>
  <c r="E1" i="16"/>
  <c r="N4" i="15" l="1"/>
  <c r="D26" i="15"/>
  <c r="E26" i="15"/>
  <c r="F26" i="15"/>
  <c r="C26" i="15"/>
  <c r="G2" i="15"/>
  <c r="G3" i="15"/>
  <c r="G4" i="15"/>
  <c r="G5" i="15"/>
  <c r="G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N3" i="15"/>
  <c r="N2" i="15"/>
  <c r="G6" i="14" l="1"/>
  <c r="H6" i="14"/>
  <c r="I6" i="14"/>
  <c r="G7" i="14"/>
  <c r="H7" i="14"/>
  <c r="I7" i="14"/>
  <c r="G8" i="14"/>
  <c r="H8" i="14"/>
  <c r="I8" i="14"/>
  <c r="G9" i="14"/>
  <c r="H9" i="14"/>
  <c r="I9" i="14"/>
  <c r="G10" i="14"/>
  <c r="H10" i="14"/>
  <c r="I10" i="14"/>
  <c r="H5" i="14"/>
  <c r="I5" i="14"/>
  <c r="G5" i="14"/>
  <c r="D14" i="14"/>
  <c r="D16" i="14" s="1"/>
  <c r="E14" i="14"/>
  <c r="E16" i="14" s="1"/>
  <c r="F14" i="14"/>
  <c r="F16" i="14" s="1"/>
  <c r="C14" i="14"/>
  <c r="C15" i="14" s="1"/>
  <c r="D13" i="14"/>
  <c r="E13" i="14"/>
  <c r="F13" i="14"/>
  <c r="C13" i="14"/>
  <c r="D12" i="14"/>
  <c r="E12" i="14"/>
  <c r="F12" i="14"/>
  <c r="C12" i="14"/>
  <c r="D11" i="14"/>
  <c r="E11" i="14"/>
  <c r="F11" i="14"/>
  <c r="C11" i="14"/>
  <c r="C16" i="14" l="1"/>
  <c r="F15" i="14"/>
  <c r="E15" i="14"/>
  <c r="D15" i="14"/>
</calcChain>
</file>

<file path=xl/sharedStrings.xml><?xml version="1.0" encoding="utf-8"?>
<sst xmlns="http://schemas.openxmlformats.org/spreadsheetml/2006/main" count="189" uniqueCount="66">
  <si>
    <t>tetervinas</t>
  </si>
  <si>
    <t>kurapka</t>
  </si>
  <si>
    <t>fazanas</t>
  </si>
  <si>
    <t>putpelė</t>
  </si>
  <si>
    <t>slanka</t>
  </si>
  <si>
    <t>perkūno oželis</t>
  </si>
  <si>
    <t>Statusas</t>
  </si>
  <si>
    <t>RK</t>
  </si>
  <si>
    <t>N</t>
  </si>
  <si>
    <t>M</t>
  </si>
  <si>
    <t>pilkoji žąsis</t>
  </si>
  <si>
    <t>želmeninė žąsis</t>
  </si>
  <si>
    <t>cyplė</t>
  </si>
  <si>
    <t>kranklys</t>
  </si>
  <si>
    <t>keršulis</t>
  </si>
  <si>
    <t>didžioji antis</t>
  </si>
  <si>
    <t>kovas</t>
  </si>
  <si>
    <t>pilkoji varna</t>
  </si>
  <si>
    <t>pilkoji antis</t>
  </si>
  <si>
    <t>rudagalvė antis</t>
  </si>
  <si>
    <t>MV</t>
  </si>
  <si>
    <t>Nr.</t>
  </si>
  <si>
    <t>baltakaktė žąsis</t>
  </si>
  <si>
    <t>kuoduotoji antis</t>
  </si>
  <si>
    <t>rudagalvė kryklė</t>
  </si>
  <si>
    <t>pilkoji gervė</t>
  </si>
  <si>
    <t>laukis</t>
  </si>
  <si>
    <t>dryžgalvė kryklė</t>
  </si>
  <si>
    <t>didžioji kuolinga</t>
  </si>
  <si>
    <t>Regiono
fauna</t>
  </si>
  <si>
    <t>Sumedžiota
spalį</t>
  </si>
  <si>
    <t>Sumedžiota
lapkritį</t>
  </si>
  <si>
    <t>Sumedžiota
gruodį</t>
  </si>
  <si>
    <t>Gyvūnų
kiekis</t>
  </si>
  <si>
    <t>Gyvūnų, turinčių M statusą, kiekių suma</t>
  </si>
  <si>
    <t>RK - saugoma, įrašyta į Lietuvos Raudonąją knygą,</t>
  </si>
  <si>
    <t>N - saugoma, nemedžiojama,</t>
  </si>
  <si>
    <t>M - medžiojama,</t>
  </si>
  <si>
    <t>MV - medžiojama, sezonas &gt; 6 mėn.</t>
  </si>
  <si>
    <t>Regiono fauna</t>
  </si>
  <si>
    <t>Iš viso</t>
  </si>
  <si>
    <t>Didžiausias kiekis</t>
  </si>
  <si>
    <t>Mažiausias kiekis</t>
  </si>
  <si>
    <t>Vidutinis kiekis</t>
  </si>
  <si>
    <t>Vidutinis kiekis, pritaikius ROUND</t>
  </si>
  <si>
    <t>Vidutinis kiekis, pritaikius TRUNC</t>
  </si>
  <si>
    <t>Kiek gyvūnų rūšių turi MV statusą?</t>
  </si>
  <si>
    <t>Ar viršytas leidimas spalį?</t>
  </si>
  <si>
    <t>Spalį</t>
  </si>
  <si>
    <t>Lapkritį</t>
  </si>
  <si>
    <t>Gruodį</t>
  </si>
  <si>
    <t>Ar viršytas leidimas lapkritį?</t>
  </si>
  <si>
    <t>Ar viršytas leidimas gruodį?</t>
  </si>
  <si>
    <t>Sumedžiota iš viso</t>
  </si>
  <si>
    <t>Kiek langelių su skaičiais yra lentelėje?</t>
  </si>
  <si>
    <t>Sumedžiota lapkritį</t>
  </si>
  <si>
    <t>Sumedžiota spalį</t>
  </si>
  <si>
    <t>Sumedžiota gruodį</t>
  </si>
  <si>
    <t>Leista sumedžioti kiekvienos rūšies gyvūnų, % nuo bendro tos rūšies gyvūnų kiekio</t>
  </si>
  <si>
    <t>Šios dienos data</t>
  </si>
  <si>
    <t>Metai</t>
  </si>
  <si>
    <t>Mėnuo</t>
  </si>
  <si>
    <t>Kiek dienų praėjo nuo:</t>
  </si>
  <si>
    <t>Diena</t>
  </si>
  <si>
    <t>Didžiausias sumedžiotų vienos rūšiesį gyvūnų kiekis</t>
  </si>
  <si>
    <t>Mažiausiass sumedžiotų per mėnesį gyvūnų kiekis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</si>
</sst>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[$-F800]dddd\,\ mmmm\ dd\,\ yyyy"/>
  </numFmts>
  <fonts count="1" x14ac:knownFonts="1">
    <font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 applyAlignment="1">
      <alignment horizontal="center" vertical="center"/>
    </xf>
    <xf numFmtId="1" fontId="0" fillId="0" borderId="1" xfId="0" applyNumberFormat="1" applyBorder="1"/>
    <xf numFmtId="0" fontId="0" fillId="0" borderId="1" xfId="0" applyFill="1" applyBorder="1"/>
    <xf numFmtId="0" fontId="0" fillId="0" borderId="0" xfId="0" applyFill="1"/>
    <xf numFmtId="0" fontId="0" fillId="0" borderId="1" xfId="0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1" fontId="0" fillId="0" borderId="0" xfId="0" applyNumberFormat="1"/>
    <xf numFmtId="0" fontId="0" fillId="0" borderId="0" xfId="0" applyBorder="1"/>
    <xf numFmtId="0" fontId="0" fillId="0" borderId="2" xfId="0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164" fontId="0" fillId="0" borderId="1" xfId="0" applyNumberFormat="1" applyBorder="1"/>
    <xf numFmtId="0" fontId="0" fillId="0" borderId="3" xfId="0" applyFill="1" applyBorder="1" applyAlignment="1"/>
    <xf numFmtId="0" fontId="0" fillId="0" borderId="4" xfId="0" applyFill="1" applyBorder="1" applyAlignment="1"/>
    <xf numFmtId="164" fontId="0" fillId="0" borderId="0" xfId="0" applyNumberFormat="1"/>
    <xf numFmtId="0" fontId="0" fillId="0" borderId="5" xfId="0" applyFill="1" applyBorder="1" applyAlignment="1">
      <alignment horizontal="center" vertical="center" wrapText="1"/>
    </xf>
    <xf numFmtId="0" fontId="0" fillId="2" borderId="1" xfId="0" applyFill="1" applyBorder="1"/>
    <xf numFmtId="1" fontId="0" fillId="2" borderId="1" xfId="0" applyNumberFormat="1" applyFill="1" applyBorder="1"/>
    <xf numFmtId="2" fontId="0" fillId="2" borderId="1" xfId="0" applyNumberFormat="1" applyFill="1" applyBorder="1"/>
    <xf numFmtId="14" fontId="0" fillId="2" borderId="1" xfId="0" applyNumberFormat="1" applyFill="1" applyBorder="1" applyAlignment="1">
      <alignment horizontal="center" vertical="center" wrapText="1"/>
    </xf>
    <xf numFmtId="165" fontId="0" fillId="2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5" fontId="0" fillId="2" borderId="1" xfId="0" applyNumberFormat="1" applyFill="1" applyBorder="1"/>
    <xf numFmtId="0" fontId="0" fillId="0" borderId="0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2" borderId="1" xfId="0" applyNumberFormat="1" applyFill="1" applyBorder="1" applyAlignment="1">
      <alignment horizontal="right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Sumedžiotų gyvūnų kiekis (statusas MV)</a:t>
            </a:r>
          </a:p>
        </c:rich>
      </c:tx>
      <c:layout>
        <c:manualLayout>
          <c:xMode val="edge"/>
          <c:yMode val="edge"/>
          <c:x val="0.19334011373578303"/>
          <c:y val="5.09259259259259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Lapas2!$A$5</c:f>
              <c:strCache>
                <c:ptCount val="1"/>
                <c:pt idx="0">
                  <c:v>kovas</c:v>
                </c:pt>
              </c:strCache>
            </c:strRef>
          </c:tx>
          <c:spPr>
            <a:pattFill prst="wdUpDiag">
              <a:fgClr>
                <a:schemeClr val="accent1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Lapas2!$D$1:$F$1</c:f>
              <c:strCache>
                <c:ptCount val="3"/>
                <c:pt idx="0">
                  <c:v>Sumedžiota
spalį</c:v>
                </c:pt>
                <c:pt idx="1">
                  <c:v>Sumedžiota
lapkritį</c:v>
                </c:pt>
                <c:pt idx="2">
                  <c:v>Sumedžiota
gruodį</c:v>
                </c:pt>
              </c:strCache>
            </c:strRef>
          </c:cat>
          <c:val>
            <c:numRef>
              <c:f>Lapas2!$D$5:$F$5</c:f>
              <c:numCache>
                <c:formatCode>General</c:formatCode>
                <c:ptCount val="3"/>
                <c:pt idx="0">
                  <c:v>12</c:v>
                </c:pt>
                <c:pt idx="1">
                  <c:v>11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4D-4661-99DA-B2AB402AF1B1}"/>
            </c:ext>
          </c:extLst>
        </c:ser>
        <c:ser>
          <c:idx val="1"/>
          <c:order val="1"/>
          <c:tx>
            <c:strRef>
              <c:f>Lapas2!$A$6</c:f>
              <c:strCache>
                <c:ptCount val="1"/>
                <c:pt idx="0">
                  <c:v>fazanas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Lapas2!$D$1:$F$1</c:f>
              <c:strCache>
                <c:ptCount val="3"/>
                <c:pt idx="0">
                  <c:v>Sumedžiota
spalį</c:v>
                </c:pt>
                <c:pt idx="1">
                  <c:v>Sumedžiota
lapkritį</c:v>
                </c:pt>
                <c:pt idx="2">
                  <c:v>Sumedžiota
gruodį</c:v>
                </c:pt>
              </c:strCache>
            </c:strRef>
          </c:cat>
          <c:val>
            <c:numRef>
              <c:f>Lapas2!$D$6:$F$6</c:f>
              <c:numCache>
                <c:formatCode>General</c:formatCode>
                <c:ptCount val="3"/>
                <c:pt idx="0">
                  <c:v>7</c:v>
                </c:pt>
                <c:pt idx="1">
                  <c:v>8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4D-4661-99DA-B2AB402AF1B1}"/>
            </c:ext>
          </c:extLst>
        </c:ser>
        <c:ser>
          <c:idx val="2"/>
          <c:order val="2"/>
          <c:tx>
            <c:strRef>
              <c:f>Lapas2!$A$7</c:f>
              <c:strCache>
                <c:ptCount val="1"/>
                <c:pt idx="0">
                  <c:v>keršulis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Lapas2!$D$1:$F$1</c:f>
              <c:strCache>
                <c:ptCount val="3"/>
                <c:pt idx="0">
                  <c:v>Sumedžiota
spalį</c:v>
                </c:pt>
                <c:pt idx="1">
                  <c:v>Sumedžiota
lapkritį</c:v>
                </c:pt>
                <c:pt idx="2">
                  <c:v>Sumedžiota
gruodį</c:v>
                </c:pt>
              </c:strCache>
            </c:strRef>
          </c:cat>
          <c:val>
            <c:numRef>
              <c:f>Lapas2!$D$7:$F$7</c:f>
              <c:numCache>
                <c:formatCode>General</c:formatCode>
                <c:ptCount val="3"/>
                <c:pt idx="0">
                  <c:v>3</c:v>
                </c:pt>
                <c:pt idx="1">
                  <c:v>5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4D-4661-99DA-B2AB402AF1B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1633744"/>
        <c:axId val="511634992"/>
      </c:barChart>
      <c:catAx>
        <c:axId val="51163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511634992"/>
        <c:crosses val="autoZero"/>
        <c:auto val="1"/>
        <c:lblAlgn val="ctr"/>
        <c:lblOffset val="100"/>
        <c:noMultiLvlLbl val="0"/>
      </c:catAx>
      <c:valAx>
        <c:axId val="5116349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511633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Sumedžiota spalio mėnesį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Lapas2!$D$1</c:f>
              <c:strCache>
                <c:ptCount val="1"/>
                <c:pt idx="0">
                  <c:v>Sumedžiota
spalį</c:v>
                </c:pt>
              </c:strCache>
            </c:strRef>
          </c:tx>
          <c:dPt>
            <c:idx val="0"/>
            <c:bubble3D val="0"/>
            <c:spPr>
              <a:pattFill prst="wdUpDiag">
                <a:fgClr>
                  <a:schemeClr val="accent1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3A6-430C-88D8-7F139152C0B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C26-4A47-AC12-6E01126C3EC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C26-4A47-AC12-6E01126C3EC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C26-4A47-AC12-6E01126C3EC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C26-4A47-AC12-6E01126C3EC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C26-4A47-AC12-6E01126C3ECA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Lapas2!$A$2:$A$7</c:f>
              <c:strCache>
                <c:ptCount val="6"/>
                <c:pt idx="0">
                  <c:v>kuoduotoji antis</c:v>
                </c:pt>
                <c:pt idx="1">
                  <c:v>slanka</c:v>
                </c:pt>
                <c:pt idx="2">
                  <c:v>dryžgalvė kryklė</c:v>
                </c:pt>
                <c:pt idx="3">
                  <c:v>kovas</c:v>
                </c:pt>
                <c:pt idx="4">
                  <c:v>fazanas</c:v>
                </c:pt>
                <c:pt idx="5">
                  <c:v>keršulis</c:v>
                </c:pt>
              </c:strCache>
            </c:strRef>
          </c:cat>
          <c:val>
            <c:numRef>
              <c:f>Lapas2!$D$2:$D$7</c:f>
              <c:numCache>
                <c:formatCode>General</c:formatCode>
                <c:ptCount val="6"/>
                <c:pt idx="0">
                  <c:v>18</c:v>
                </c:pt>
                <c:pt idx="1">
                  <c:v>17</c:v>
                </c:pt>
                <c:pt idx="2">
                  <c:v>10</c:v>
                </c:pt>
                <c:pt idx="3">
                  <c:v>12</c:v>
                </c:pt>
                <c:pt idx="4">
                  <c:v>7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A6-430C-88D8-7F139152C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C00000"/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Sumedžiotų gyvūnų kiekis</a:t>
            </a:r>
          </a:p>
        </c:rich>
      </c:tx>
      <c:layout/>
      <c:overlay val="0"/>
      <c:spPr>
        <a:noFill/>
        <a:ln w="25400">
          <a:solidFill>
            <a:srgbClr val="C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Lapas3!$A$5</c:f>
              <c:strCache>
                <c:ptCount val="1"/>
                <c:pt idx="0">
                  <c:v>kovas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5.5555555555555809E-3"/>
                  <c:y val="-6.018518518518518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ABB-4B78-BBE5-3E80DC926880}"/>
                </c:ext>
              </c:extLst>
            </c:dLbl>
            <c:dLbl>
              <c:idx val="1"/>
              <c:layout>
                <c:manualLayout>
                  <c:x val="2.7777777777777779E-3"/>
                  <c:y val="-8.333333333333335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ABB-4B78-BBE5-3E80DC926880}"/>
                </c:ext>
              </c:extLst>
            </c:dLbl>
            <c:dLbl>
              <c:idx val="2"/>
              <c:layout>
                <c:manualLayout>
                  <c:x val="-5.5555555555555552E-2"/>
                  <c:y val="-9.722222222222222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ABB-4B78-BBE5-3E80DC926880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numRef>
              <c:f>Lapas3!$D$1:$F$1</c:f>
              <c:numCache>
                <c:formatCode>m/d/yyyy</c:formatCode>
                <c:ptCount val="3"/>
                <c:pt idx="0">
                  <c:v>43039</c:v>
                </c:pt>
                <c:pt idx="1">
                  <c:v>43069</c:v>
                </c:pt>
                <c:pt idx="2">
                  <c:v>43100</c:v>
                </c:pt>
              </c:numCache>
            </c:numRef>
          </c:cat>
          <c:val>
            <c:numRef>
              <c:f>Lapas3!$D$5:$F$5</c:f>
              <c:numCache>
                <c:formatCode>General</c:formatCode>
                <c:ptCount val="3"/>
                <c:pt idx="0">
                  <c:v>12</c:v>
                </c:pt>
                <c:pt idx="1">
                  <c:v>11</c:v>
                </c:pt>
                <c:pt idx="2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24-4199-9984-229C17FA87C1}"/>
            </c:ext>
          </c:extLst>
        </c:ser>
        <c:ser>
          <c:idx val="1"/>
          <c:order val="1"/>
          <c:tx>
            <c:strRef>
              <c:f>Lapas3!$A$6</c:f>
              <c:strCache>
                <c:ptCount val="1"/>
                <c:pt idx="0">
                  <c:v>fazanas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Lapas3!$D$1:$F$1</c:f>
              <c:numCache>
                <c:formatCode>m/d/yyyy</c:formatCode>
                <c:ptCount val="3"/>
                <c:pt idx="0">
                  <c:v>43039</c:v>
                </c:pt>
                <c:pt idx="1">
                  <c:v>43069</c:v>
                </c:pt>
                <c:pt idx="2">
                  <c:v>43100</c:v>
                </c:pt>
              </c:numCache>
            </c:numRef>
          </c:cat>
          <c:val>
            <c:numRef>
              <c:f>Lapas3!$D$6:$F$6</c:f>
              <c:numCache>
                <c:formatCode>General</c:formatCode>
                <c:ptCount val="3"/>
                <c:pt idx="0">
                  <c:v>7</c:v>
                </c:pt>
                <c:pt idx="1">
                  <c:v>8</c:v>
                </c:pt>
                <c:pt idx="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24-4199-9984-229C17FA87C1}"/>
            </c:ext>
          </c:extLst>
        </c:ser>
        <c:ser>
          <c:idx val="2"/>
          <c:order val="2"/>
          <c:tx>
            <c:strRef>
              <c:f>Lapas3!$A$7</c:f>
              <c:strCache>
                <c:ptCount val="1"/>
                <c:pt idx="0">
                  <c:v>keršulis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Lapas3!$D$1:$F$1</c:f>
              <c:numCache>
                <c:formatCode>m/d/yyyy</c:formatCode>
                <c:ptCount val="3"/>
                <c:pt idx="0">
                  <c:v>43039</c:v>
                </c:pt>
                <c:pt idx="1">
                  <c:v>43069</c:v>
                </c:pt>
                <c:pt idx="2">
                  <c:v>43100</c:v>
                </c:pt>
              </c:numCache>
            </c:numRef>
          </c:cat>
          <c:val>
            <c:numRef>
              <c:f>Lapas3!$D$7:$F$7</c:f>
              <c:numCache>
                <c:formatCode>General</c:formatCode>
                <c:ptCount val="3"/>
                <c:pt idx="0">
                  <c:v>3</c:v>
                </c:pt>
                <c:pt idx="1">
                  <c:v>5</c:v>
                </c:pt>
                <c:pt idx="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24-4199-9984-229C17FA87C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76003695"/>
        <c:axId val="1675991215"/>
      </c:lineChart>
      <c:dateAx>
        <c:axId val="1676003695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675991215"/>
        <c:crosses val="autoZero"/>
        <c:auto val="1"/>
        <c:lblOffset val="100"/>
        <c:baseTimeUnit val="months"/>
      </c:dateAx>
      <c:valAx>
        <c:axId val="1675991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6760036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C00000"/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Sk</a:t>
            </a:r>
            <a:r>
              <a:rPr lang="lt-LT"/>
              <a:t>l</a:t>
            </a:r>
            <a:r>
              <a:rPr lang="en-US"/>
              <a:t>aidos diagrama (XY)</a:t>
            </a:r>
          </a:p>
        </c:rich>
      </c:tx>
      <c:layout/>
      <c:overlay val="0"/>
      <c:spPr>
        <a:noFill/>
        <a:ln w="25400">
          <a:solidFill>
            <a:srgbClr val="0070C0">
              <a:alpha val="98000"/>
            </a:srgb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Lapas3!$F$1</c:f>
              <c:strCache>
                <c:ptCount val="1"/>
                <c:pt idx="0">
                  <c:v>2017-12-31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  <c15:showLeaderLines val="0"/>
              </c:ext>
            </c:extLst>
          </c:dLbls>
          <c:xVal>
            <c:numRef>
              <c:f>Lapas3!$D$2:$D$7</c:f>
              <c:numCache>
                <c:formatCode>General</c:formatCode>
                <c:ptCount val="6"/>
                <c:pt idx="0">
                  <c:v>18</c:v>
                </c:pt>
                <c:pt idx="1">
                  <c:v>17</c:v>
                </c:pt>
                <c:pt idx="2">
                  <c:v>10</c:v>
                </c:pt>
                <c:pt idx="3">
                  <c:v>12</c:v>
                </c:pt>
                <c:pt idx="4">
                  <c:v>7</c:v>
                </c:pt>
                <c:pt idx="5">
                  <c:v>3</c:v>
                </c:pt>
              </c:numCache>
            </c:numRef>
          </c:xVal>
          <c:yVal>
            <c:numRef>
              <c:f>Lapas3!$F$2:$F$7</c:f>
              <c:numCache>
                <c:formatCode>General</c:formatCode>
                <c:ptCount val="6"/>
                <c:pt idx="0">
                  <c:v>20</c:v>
                </c:pt>
                <c:pt idx="1">
                  <c:v>13</c:v>
                </c:pt>
                <c:pt idx="2">
                  <c:v>14</c:v>
                </c:pt>
                <c:pt idx="3">
                  <c:v>8</c:v>
                </c:pt>
                <c:pt idx="4">
                  <c:v>1</c:v>
                </c:pt>
                <c:pt idx="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3BD-4AF2-ADC7-21357F180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06000191"/>
        <c:axId val="2005998111"/>
      </c:scatterChart>
      <c:valAx>
        <c:axId val="20060001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t-LT"/>
                  <a:t>Sumedžiota gruodžio mėnesį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t-L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2005998111"/>
        <c:crosses val="autoZero"/>
        <c:crossBetween val="midCat"/>
      </c:valAx>
      <c:valAx>
        <c:axId val="2005998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t-LT"/>
                  <a:t>Sumedžiota spalio mėnesį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t-L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200600019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7</xdr:row>
      <xdr:rowOff>152400</xdr:rowOff>
    </xdr:from>
    <xdr:to>
      <xdr:col>5</xdr:col>
      <xdr:colOff>552450</xdr:colOff>
      <xdr:row>22</xdr:row>
      <xdr:rowOff>38100</xdr:rowOff>
    </xdr:to>
    <xdr:graphicFrame macro="">
      <xdr:nvGraphicFramePr>
        <xdr:cNvPr id="6" name="Diagrama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742950</xdr:colOff>
      <xdr:row>7</xdr:row>
      <xdr:rowOff>133350</xdr:rowOff>
    </xdr:from>
    <xdr:to>
      <xdr:col>13</xdr:col>
      <xdr:colOff>266700</xdr:colOff>
      <xdr:row>22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7</xdr:row>
      <xdr:rowOff>161925</xdr:rowOff>
    </xdr:from>
    <xdr:to>
      <xdr:col>5</xdr:col>
      <xdr:colOff>571500</xdr:colOff>
      <xdr:row>22</xdr:row>
      <xdr:rowOff>47625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190500</xdr:colOff>
      <xdr:row>22</xdr:row>
      <xdr:rowOff>180975</xdr:rowOff>
    </xdr:from>
    <xdr:to>
      <xdr:col>5</xdr:col>
      <xdr:colOff>590550</xdr:colOff>
      <xdr:row>37</xdr:row>
      <xdr:rowOff>66675</xdr:rowOff>
    </xdr:to>
    <xdr:graphicFrame macro="">
      <xdr:nvGraphicFramePr>
        <xdr:cNvPr id="2" name="Diagrama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30"/>
  <sheetViews>
    <sheetView tabSelected="1" zoomScaleNormal="100" workbookViewId="0"/>
  </sheetViews>
  <sheetFormatPr defaultRowHeight="15" x14ac:dyDescent="0.25"/>
  <cols>
    <col min="1" max="1" width="11.7109375" customWidth="1"/>
    <col min="2" max="2" width="15.7109375" bestFit="1" customWidth="1"/>
    <col min="3" max="7" width="11.7109375" customWidth="1"/>
  </cols>
  <sheetData>
    <row r="1" spans="1:7" ht="30" x14ac:dyDescent="0.25">
      <c r="A1" s="7" t="s">
        <v>21</v>
      </c>
      <c r="B1" s="7" t="s">
        <v>29</v>
      </c>
      <c r="C1" s="5" t="s">
        <v>6</v>
      </c>
      <c r="D1" s="7" t="s">
        <v>33</v>
      </c>
      <c r="E1" s="7" t="s">
        <v>30</v>
      </c>
      <c r="F1" s="7" t="s">
        <v>31</v>
      </c>
      <c r="G1" s="7" t="s">
        <v>32</v>
      </c>
    </row>
    <row r="2" spans="1:7" hidden="1" x14ac:dyDescent="0.25">
      <c r="A2" s="6">
        <v>1</v>
      </c>
      <c r="B2" s="6" t="s">
        <v>10</v>
      </c>
      <c r="C2" s="3" t="s">
        <v>7</v>
      </c>
      <c r="D2" s="2">
        <v>670</v>
      </c>
      <c r="E2" s="6"/>
      <c r="F2" s="6"/>
      <c r="G2" s="6"/>
    </row>
    <row r="3" spans="1:7" hidden="1" x14ac:dyDescent="0.25">
      <c r="A3" s="6">
        <v>2</v>
      </c>
      <c r="B3" s="6" t="s">
        <v>11</v>
      </c>
      <c r="C3" s="3" t="s">
        <v>9</v>
      </c>
      <c r="D3" s="2">
        <v>438</v>
      </c>
      <c r="E3" s="6">
        <v>9</v>
      </c>
      <c r="F3" s="6">
        <v>10</v>
      </c>
      <c r="G3" s="6">
        <v>13</v>
      </c>
    </row>
    <row r="4" spans="1:7" hidden="1" x14ac:dyDescent="0.25">
      <c r="A4" s="6">
        <v>3</v>
      </c>
      <c r="B4" s="6" t="s">
        <v>22</v>
      </c>
      <c r="C4" s="3" t="s">
        <v>9</v>
      </c>
      <c r="D4" s="2">
        <v>267</v>
      </c>
      <c r="E4" s="6">
        <v>2</v>
      </c>
      <c r="F4" s="6">
        <v>5</v>
      </c>
      <c r="G4" s="6">
        <v>5</v>
      </c>
    </row>
    <row r="5" spans="1:7" hidden="1" x14ac:dyDescent="0.25">
      <c r="A5" s="6">
        <v>4</v>
      </c>
      <c r="B5" s="6" t="s">
        <v>12</v>
      </c>
      <c r="C5" s="3" t="s">
        <v>8</v>
      </c>
      <c r="D5" s="2">
        <v>84</v>
      </c>
      <c r="E5" s="6"/>
      <c r="F5" s="6"/>
      <c r="G5" s="6"/>
    </row>
    <row r="6" spans="1:7" hidden="1" x14ac:dyDescent="0.25">
      <c r="A6" s="6">
        <v>5</v>
      </c>
      <c r="B6" s="6" t="s">
        <v>18</v>
      </c>
      <c r="C6" s="3" t="s">
        <v>7</v>
      </c>
      <c r="D6" s="2">
        <v>217</v>
      </c>
      <c r="E6" s="6"/>
      <c r="F6" s="6"/>
      <c r="G6" s="6"/>
    </row>
    <row r="7" spans="1:7" hidden="1" x14ac:dyDescent="0.25">
      <c r="A7" s="6">
        <v>6</v>
      </c>
      <c r="B7" s="6" t="s">
        <v>15</v>
      </c>
      <c r="C7" s="3" t="s">
        <v>9</v>
      </c>
      <c r="D7" s="2">
        <v>465</v>
      </c>
      <c r="E7" s="6">
        <v>4</v>
      </c>
      <c r="F7" s="6">
        <v>2</v>
      </c>
      <c r="G7" s="6">
        <v>8</v>
      </c>
    </row>
    <row r="8" spans="1:7" x14ac:dyDescent="0.25">
      <c r="A8" s="6">
        <v>7</v>
      </c>
      <c r="B8" s="6" t="s">
        <v>23</v>
      </c>
      <c r="C8" s="3" t="s">
        <v>9</v>
      </c>
      <c r="D8" s="2">
        <v>970</v>
      </c>
      <c r="E8" s="6">
        <v>18</v>
      </c>
      <c r="F8" s="6">
        <v>17</v>
      </c>
      <c r="G8" s="6">
        <v>20</v>
      </c>
    </row>
    <row r="9" spans="1:7" x14ac:dyDescent="0.25">
      <c r="A9" s="6">
        <v>20</v>
      </c>
      <c r="B9" s="6" t="s">
        <v>4</v>
      </c>
      <c r="C9" s="3" t="s">
        <v>9</v>
      </c>
      <c r="D9" s="2">
        <v>961</v>
      </c>
      <c r="E9" s="6">
        <v>17</v>
      </c>
      <c r="F9" s="6">
        <v>18</v>
      </c>
      <c r="G9" s="6">
        <v>13</v>
      </c>
    </row>
    <row r="10" spans="1:7" hidden="1" x14ac:dyDescent="0.25">
      <c r="A10" s="6">
        <v>9</v>
      </c>
      <c r="B10" s="6" t="s">
        <v>0</v>
      </c>
      <c r="C10" s="3" t="s">
        <v>7</v>
      </c>
      <c r="D10" s="2">
        <v>694</v>
      </c>
      <c r="E10" s="6"/>
      <c r="F10" s="6"/>
      <c r="G10" s="6"/>
    </row>
    <row r="11" spans="1:7" hidden="1" x14ac:dyDescent="0.25">
      <c r="A11" s="6">
        <v>10</v>
      </c>
      <c r="B11" s="6" t="s">
        <v>17</v>
      </c>
      <c r="C11" s="3" t="s">
        <v>20</v>
      </c>
      <c r="D11" s="2">
        <v>249</v>
      </c>
      <c r="E11" s="6">
        <v>1</v>
      </c>
      <c r="F11" s="6">
        <v>1</v>
      </c>
      <c r="G11" s="6">
        <v>3</v>
      </c>
    </row>
    <row r="12" spans="1:7" hidden="1" x14ac:dyDescent="0.25">
      <c r="A12" s="6">
        <v>11</v>
      </c>
      <c r="B12" s="6" t="s">
        <v>19</v>
      </c>
      <c r="C12" s="3" t="s">
        <v>9</v>
      </c>
      <c r="D12" s="2">
        <v>166</v>
      </c>
      <c r="E12" s="6">
        <v>17</v>
      </c>
      <c r="F12" s="6">
        <v>11</v>
      </c>
      <c r="G12" s="6">
        <v>20</v>
      </c>
    </row>
    <row r="13" spans="1:7" hidden="1" x14ac:dyDescent="0.25">
      <c r="A13" s="6">
        <v>12</v>
      </c>
      <c r="B13" s="6" t="s">
        <v>1</v>
      </c>
      <c r="C13" s="3" t="s">
        <v>9</v>
      </c>
      <c r="D13" s="2">
        <v>494</v>
      </c>
      <c r="E13" s="6">
        <v>2</v>
      </c>
      <c r="F13" s="6">
        <v>2</v>
      </c>
      <c r="G13" s="6">
        <v>10</v>
      </c>
    </row>
    <row r="14" spans="1:7" x14ac:dyDescent="0.25">
      <c r="A14" s="6">
        <v>23</v>
      </c>
      <c r="B14" s="6" t="s">
        <v>27</v>
      </c>
      <c r="C14" s="3" t="s">
        <v>9</v>
      </c>
      <c r="D14" s="2">
        <v>680</v>
      </c>
      <c r="E14" s="6">
        <v>10</v>
      </c>
      <c r="F14" s="6">
        <v>12</v>
      </c>
      <c r="G14" s="6">
        <v>14</v>
      </c>
    </row>
    <row r="15" spans="1:7" hidden="1" x14ac:dyDescent="0.25">
      <c r="A15" s="6">
        <v>14</v>
      </c>
      <c r="B15" s="6" t="s">
        <v>3</v>
      </c>
      <c r="C15" s="3" t="s">
        <v>7</v>
      </c>
      <c r="D15" s="2">
        <v>332</v>
      </c>
      <c r="E15" s="6"/>
      <c r="F15" s="6"/>
      <c r="G15" s="6"/>
    </row>
    <row r="16" spans="1:7" x14ac:dyDescent="0.25">
      <c r="A16" s="6">
        <v>15</v>
      </c>
      <c r="B16" s="6" t="s">
        <v>16</v>
      </c>
      <c r="C16" s="3" t="s">
        <v>20</v>
      </c>
      <c r="D16" s="2">
        <v>980</v>
      </c>
      <c r="E16" s="6">
        <v>12</v>
      </c>
      <c r="F16" s="6">
        <v>11</v>
      </c>
      <c r="G16" s="6">
        <v>8</v>
      </c>
    </row>
    <row r="17" spans="1:7" hidden="1" x14ac:dyDescent="0.25">
      <c r="A17" s="6">
        <v>16</v>
      </c>
      <c r="B17" s="6" t="s">
        <v>5</v>
      </c>
      <c r="C17" s="3" t="s">
        <v>9</v>
      </c>
      <c r="D17" s="2">
        <v>199</v>
      </c>
      <c r="E17" s="6">
        <v>1</v>
      </c>
      <c r="F17" s="6">
        <v>3</v>
      </c>
      <c r="G17" s="6">
        <v>3</v>
      </c>
    </row>
    <row r="18" spans="1:7" hidden="1" x14ac:dyDescent="0.25">
      <c r="A18" s="6">
        <v>17</v>
      </c>
      <c r="B18" s="6" t="s">
        <v>13</v>
      </c>
      <c r="C18" s="3" t="s">
        <v>8</v>
      </c>
      <c r="D18" s="2">
        <v>437</v>
      </c>
      <c r="E18" s="6"/>
      <c r="F18" s="6"/>
      <c r="G18" s="6"/>
    </row>
    <row r="19" spans="1:7" hidden="1" x14ac:dyDescent="0.25">
      <c r="A19" s="6">
        <v>18</v>
      </c>
      <c r="B19" s="6" t="s">
        <v>24</v>
      </c>
      <c r="C19" s="3" t="s">
        <v>9</v>
      </c>
      <c r="D19" s="2">
        <v>158</v>
      </c>
      <c r="E19" s="6">
        <v>6</v>
      </c>
      <c r="F19" s="6">
        <v>1</v>
      </c>
      <c r="G19" s="6">
        <v>4</v>
      </c>
    </row>
    <row r="20" spans="1:7" hidden="1" x14ac:dyDescent="0.25">
      <c r="A20" s="6">
        <v>19</v>
      </c>
      <c r="B20" s="6" t="s">
        <v>25</v>
      </c>
      <c r="C20" s="3" t="s">
        <v>7</v>
      </c>
      <c r="D20" s="2">
        <v>932</v>
      </c>
      <c r="E20" s="6"/>
      <c r="F20" s="6"/>
      <c r="G20" s="6"/>
    </row>
    <row r="21" spans="1:7" x14ac:dyDescent="0.25">
      <c r="A21" s="6">
        <v>13</v>
      </c>
      <c r="B21" s="6" t="s">
        <v>2</v>
      </c>
      <c r="C21" s="3" t="s">
        <v>20</v>
      </c>
      <c r="D21" s="2">
        <v>709</v>
      </c>
      <c r="E21" s="6">
        <v>7</v>
      </c>
      <c r="F21" s="6">
        <v>8</v>
      </c>
      <c r="G21" s="6">
        <v>1</v>
      </c>
    </row>
    <row r="22" spans="1:7" hidden="1" x14ac:dyDescent="0.25">
      <c r="A22" s="6">
        <v>21</v>
      </c>
      <c r="B22" s="6" t="s">
        <v>26</v>
      </c>
      <c r="C22" s="3" t="s">
        <v>9</v>
      </c>
      <c r="D22" s="2">
        <v>262</v>
      </c>
      <c r="E22" s="6">
        <v>2</v>
      </c>
      <c r="F22" s="6">
        <v>4</v>
      </c>
      <c r="G22" s="6">
        <v>0</v>
      </c>
    </row>
    <row r="23" spans="1:7" hidden="1" x14ac:dyDescent="0.25">
      <c r="A23" s="6">
        <v>22</v>
      </c>
      <c r="B23" s="6" t="s">
        <v>25</v>
      </c>
      <c r="C23" s="3" t="s">
        <v>7</v>
      </c>
      <c r="D23" s="2">
        <v>379</v>
      </c>
      <c r="E23" s="6"/>
      <c r="F23" s="6"/>
      <c r="G23" s="6"/>
    </row>
    <row r="24" spans="1:7" x14ac:dyDescent="0.25">
      <c r="A24" s="6">
        <v>8</v>
      </c>
      <c r="B24" s="6" t="s">
        <v>14</v>
      </c>
      <c r="C24" s="3" t="s">
        <v>20</v>
      </c>
      <c r="D24" s="2">
        <v>56</v>
      </c>
      <c r="E24" s="6">
        <v>3</v>
      </c>
      <c r="F24" s="6">
        <v>5</v>
      </c>
      <c r="G24" s="6">
        <v>1</v>
      </c>
    </row>
    <row r="25" spans="1:7" hidden="1" x14ac:dyDescent="0.25">
      <c r="A25" s="6">
        <v>24</v>
      </c>
      <c r="B25" s="6" t="s">
        <v>28</v>
      </c>
      <c r="C25" s="3" t="s">
        <v>7</v>
      </c>
      <c r="D25" s="2">
        <v>143</v>
      </c>
      <c r="E25" s="6"/>
      <c r="F25" s="6"/>
      <c r="G25" s="6"/>
    </row>
    <row r="26" spans="1:7" x14ac:dyDescent="0.25">
      <c r="C26" s="4"/>
    </row>
    <row r="27" spans="1:7" x14ac:dyDescent="0.25">
      <c r="B27" t="s">
        <v>35</v>
      </c>
    </row>
    <row r="28" spans="1:7" x14ac:dyDescent="0.25">
      <c r="B28" t="s">
        <v>36</v>
      </c>
    </row>
    <row r="29" spans="1:7" x14ac:dyDescent="0.25">
      <c r="B29" t="s">
        <v>37</v>
      </c>
    </row>
    <row r="30" spans="1:7" x14ac:dyDescent="0.25">
      <c r="B30" t="s">
        <v>38</v>
      </c>
    </row>
  </sheetData>
  <autoFilter ref="A1:G25">
    <filterColumn colId="2">
      <filters>
        <filter val="M"/>
        <filter val="MV"/>
      </filters>
    </filterColumn>
    <filterColumn colId="3">
      <customFilters>
        <customFilter operator="lessThan" val="100"/>
        <customFilter operator="greaterThan" val="500"/>
      </customFilters>
    </filterColumn>
    <sortState ref="A8:G24">
      <sortCondition ref="C2:C25"/>
      <sortCondition descending="1" ref="D2:D25"/>
    </sortState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zoomScaleNormal="100" workbookViewId="0"/>
  </sheetViews>
  <sheetFormatPr defaultRowHeight="15" x14ac:dyDescent="0.25"/>
  <cols>
    <col min="1" max="1" width="15.7109375" bestFit="1" customWidth="1"/>
    <col min="2" max="6" width="11.7109375" customWidth="1"/>
  </cols>
  <sheetData>
    <row r="1" spans="1:6" ht="30" x14ac:dyDescent="0.25">
      <c r="A1" s="9" t="s">
        <v>29</v>
      </c>
      <c r="B1" s="5" t="s">
        <v>6</v>
      </c>
      <c r="C1" s="9" t="s">
        <v>33</v>
      </c>
      <c r="D1" s="9" t="s">
        <v>30</v>
      </c>
      <c r="E1" s="9" t="s">
        <v>31</v>
      </c>
      <c r="F1" s="9" t="s">
        <v>32</v>
      </c>
    </row>
    <row r="2" spans="1:6" x14ac:dyDescent="0.25">
      <c r="A2" s="8" t="s">
        <v>23</v>
      </c>
      <c r="B2" s="3" t="s">
        <v>9</v>
      </c>
      <c r="C2" s="2">
        <v>970</v>
      </c>
      <c r="D2" s="8">
        <v>18</v>
      </c>
      <c r="E2" s="8">
        <v>17</v>
      </c>
      <c r="F2" s="8">
        <v>20</v>
      </c>
    </row>
    <row r="3" spans="1:6" x14ac:dyDescent="0.25">
      <c r="A3" s="8" t="s">
        <v>4</v>
      </c>
      <c r="B3" s="3" t="s">
        <v>9</v>
      </c>
      <c r="C3" s="2">
        <v>961</v>
      </c>
      <c r="D3" s="8">
        <v>17</v>
      </c>
      <c r="E3" s="8">
        <v>18</v>
      </c>
      <c r="F3" s="8">
        <v>13</v>
      </c>
    </row>
    <row r="4" spans="1:6" x14ac:dyDescent="0.25">
      <c r="A4" s="8" t="s">
        <v>27</v>
      </c>
      <c r="B4" s="3" t="s">
        <v>9</v>
      </c>
      <c r="C4" s="2">
        <v>680</v>
      </c>
      <c r="D4" s="8">
        <v>10</v>
      </c>
      <c r="E4" s="8">
        <v>12</v>
      </c>
      <c r="F4" s="8">
        <v>14</v>
      </c>
    </row>
    <row r="5" spans="1:6" x14ac:dyDescent="0.25">
      <c r="A5" s="8" t="s">
        <v>16</v>
      </c>
      <c r="B5" s="3" t="s">
        <v>20</v>
      </c>
      <c r="C5" s="2">
        <v>980</v>
      </c>
      <c r="D5" s="8">
        <v>12</v>
      </c>
      <c r="E5" s="8">
        <v>11</v>
      </c>
      <c r="F5" s="8">
        <v>8</v>
      </c>
    </row>
    <row r="6" spans="1:6" x14ac:dyDescent="0.25">
      <c r="A6" s="8" t="s">
        <v>2</v>
      </c>
      <c r="B6" s="3" t="s">
        <v>20</v>
      </c>
      <c r="C6" s="2">
        <v>709</v>
      </c>
      <c r="D6" s="8">
        <v>7</v>
      </c>
      <c r="E6" s="8">
        <v>8</v>
      </c>
      <c r="F6" s="8">
        <v>1</v>
      </c>
    </row>
    <row r="7" spans="1:6" x14ac:dyDescent="0.25">
      <c r="A7" s="8" t="s">
        <v>14</v>
      </c>
      <c r="B7" s="3" t="s">
        <v>20</v>
      </c>
      <c r="C7" s="2">
        <v>56</v>
      </c>
      <c r="D7" s="8">
        <v>3</v>
      </c>
      <c r="E7" s="8">
        <v>5</v>
      </c>
      <c r="F7" s="8">
        <v>1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zoomScaleNormal="100" workbookViewId="0"/>
  </sheetViews>
  <sheetFormatPr defaultRowHeight="15" x14ac:dyDescent="0.25"/>
  <cols>
    <col min="1" max="1" width="15.7109375" bestFit="1" customWidth="1"/>
    <col min="2" max="6" width="11.7109375" customWidth="1"/>
    <col min="8" max="8" width="29.28515625" bestFit="1" customWidth="1"/>
    <col min="9" max="9" width="34" bestFit="1" customWidth="1"/>
    <col min="10" max="10" width="32.140625" bestFit="1" customWidth="1"/>
  </cols>
  <sheetData>
    <row r="1" spans="1:10" ht="30" x14ac:dyDescent="0.25">
      <c r="A1" s="13" t="s">
        <v>29</v>
      </c>
      <c r="B1" s="5" t="s">
        <v>6</v>
      </c>
      <c r="C1" s="13" t="s">
        <v>33</v>
      </c>
      <c r="D1" s="28">
        <f>DATE(2017,10,31)</f>
        <v>43039</v>
      </c>
      <c r="E1" s="28">
        <f>DATE(2017,11,30)</f>
        <v>43069</v>
      </c>
      <c r="F1" s="28">
        <f>DATE(2017,12,31)</f>
        <v>43100</v>
      </c>
      <c r="H1" s="30" t="s">
        <v>59</v>
      </c>
      <c r="I1" s="31">
        <f ca="1">TODAY()</f>
        <v>43262</v>
      </c>
    </row>
    <row r="2" spans="1:10" x14ac:dyDescent="0.25">
      <c r="A2" s="12" t="s">
        <v>23</v>
      </c>
      <c r="B2" s="3" t="s">
        <v>9</v>
      </c>
      <c r="C2" s="2">
        <v>970</v>
      </c>
      <c r="D2" s="12">
        <v>18</v>
      </c>
      <c r="E2" s="12">
        <v>17</v>
      </c>
      <c r="F2" s="12">
        <v>20</v>
      </c>
      <c r="H2" s="12" t="s">
        <v>60</v>
      </c>
      <c r="I2" s="25">
        <f ca="1">YEAR(I1)</f>
        <v>2018</v>
      </c>
    </row>
    <row r="3" spans="1:10" x14ac:dyDescent="0.25">
      <c r="A3" s="12" t="s">
        <v>4</v>
      </c>
      <c r="B3" s="3" t="s">
        <v>9</v>
      </c>
      <c r="C3" s="2">
        <v>961</v>
      </c>
      <c r="D3" s="12">
        <v>17</v>
      </c>
      <c r="E3" s="12">
        <v>18</v>
      </c>
      <c r="F3" s="12">
        <v>13</v>
      </c>
      <c r="H3" s="12" t="s">
        <v>61</v>
      </c>
      <c r="I3" s="25">
        <f ca="1">MONTH(I1)</f>
        <v>6</v>
      </c>
    </row>
    <row r="4" spans="1:10" x14ac:dyDescent="0.25">
      <c r="A4" s="12" t="s">
        <v>27</v>
      </c>
      <c r="B4" s="3" t="s">
        <v>9</v>
      </c>
      <c r="C4" s="2">
        <v>680</v>
      </c>
      <c r="D4" s="12">
        <v>10</v>
      </c>
      <c r="E4" s="12">
        <v>12</v>
      </c>
      <c r="F4" s="12">
        <v>14</v>
      </c>
      <c r="H4" s="12" t="s">
        <v>63</v>
      </c>
      <c r="I4" s="25">
        <f ca="1">DAY(I1)</f>
        <v>11</v>
      </c>
    </row>
    <row r="5" spans="1:10" x14ac:dyDescent="0.25">
      <c r="A5" s="12" t="s">
        <v>16</v>
      </c>
      <c r="B5" s="3" t="s">
        <v>20</v>
      </c>
      <c r="C5" s="2">
        <v>980</v>
      </c>
      <c r="D5" s="12">
        <v>12</v>
      </c>
      <c r="E5" s="12">
        <v>11</v>
      </c>
      <c r="F5" s="12">
        <v>8</v>
      </c>
      <c r="H5" t="s">
        <v>62</v>
      </c>
    </row>
    <row r="6" spans="1:10" x14ac:dyDescent="0.25">
      <c r="A6" s="12" t="s">
        <v>2</v>
      </c>
      <c r="B6" s="3" t="s">
        <v>20</v>
      </c>
      <c r="C6" s="2">
        <v>709</v>
      </c>
      <c r="D6" s="12">
        <v>7</v>
      </c>
      <c r="E6" s="12">
        <v>8</v>
      </c>
      <c r="F6" s="12">
        <v>1</v>
      </c>
      <c r="H6" s="29">
        <f>DATE(2017,10,31)</f>
        <v>43039</v>
      </c>
      <c r="I6" s="29">
        <f>DATE(2017,11,30)</f>
        <v>43069</v>
      </c>
      <c r="J6" s="29">
        <f>DATE(2017,12,31)</f>
        <v>43100</v>
      </c>
    </row>
    <row r="7" spans="1:10" x14ac:dyDescent="0.25">
      <c r="A7" s="12" t="s">
        <v>14</v>
      </c>
      <c r="B7" s="3" t="s">
        <v>20</v>
      </c>
      <c r="C7" s="2">
        <v>56</v>
      </c>
      <c r="D7" s="12">
        <v>3</v>
      </c>
      <c r="E7" s="12">
        <v>5</v>
      </c>
      <c r="F7" s="12">
        <v>1</v>
      </c>
      <c r="H7" s="25">
        <f ca="1">$I1-H6</f>
        <v>223</v>
      </c>
      <c r="I7" s="25">
        <f t="shared" ref="I7:J7" ca="1" si="0">$I1-I6</f>
        <v>193</v>
      </c>
      <c r="J7" s="25">
        <f t="shared" ca="1" si="0"/>
        <v>162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view="pageLayout" zoomScaleNormal="100" workbookViewId="0">
      <selection activeCell="A4" sqref="A4"/>
    </sheetView>
  </sheetViews>
  <sheetFormatPr defaultRowHeight="15" x14ac:dyDescent="0.25"/>
  <cols>
    <col min="1" max="1" width="16.5703125" bestFit="1" customWidth="1"/>
    <col min="2" max="2" width="14" customWidth="1"/>
    <col min="3" max="9" width="11.28515625" customWidth="1"/>
  </cols>
  <sheetData>
    <row r="1" spans="1:10" x14ac:dyDescent="0.25">
      <c r="A1" s="32" t="s">
        <v>58</v>
      </c>
      <c r="B1" s="32"/>
      <c r="C1" s="32"/>
      <c r="D1" s="33"/>
      <c r="E1" s="1" t="s">
        <v>48</v>
      </c>
      <c r="F1" s="1" t="s">
        <v>49</v>
      </c>
      <c r="G1" s="1" t="s">
        <v>50</v>
      </c>
    </row>
    <row r="2" spans="1:10" x14ac:dyDescent="0.25">
      <c r="A2" s="32"/>
      <c r="B2" s="32"/>
      <c r="C2" s="32"/>
      <c r="D2" s="33"/>
      <c r="E2" s="20">
        <v>0.02</v>
      </c>
      <c r="F2" s="20">
        <v>1.4999999999999999E-2</v>
      </c>
      <c r="G2" s="20">
        <v>0.01</v>
      </c>
      <c r="H2" s="23"/>
    </row>
    <row r="4" spans="1:10" ht="45" x14ac:dyDescent="0.25">
      <c r="A4" s="11" t="s">
        <v>39</v>
      </c>
      <c r="B4" s="5" t="s">
        <v>6</v>
      </c>
      <c r="C4" s="11" t="s">
        <v>33</v>
      </c>
      <c r="D4" s="11" t="s">
        <v>30</v>
      </c>
      <c r="E4" s="11" t="s">
        <v>31</v>
      </c>
      <c r="F4" s="11" t="s">
        <v>32</v>
      </c>
      <c r="G4" s="5" t="s">
        <v>47</v>
      </c>
      <c r="H4" s="5" t="s">
        <v>51</v>
      </c>
      <c r="I4" s="5" t="s">
        <v>52</v>
      </c>
      <c r="J4" s="24"/>
    </row>
    <row r="5" spans="1:10" x14ac:dyDescent="0.25">
      <c r="A5" s="10" t="s">
        <v>27</v>
      </c>
      <c r="B5" s="3" t="s">
        <v>9</v>
      </c>
      <c r="C5" s="2">
        <v>680</v>
      </c>
      <c r="D5" s="10">
        <v>10</v>
      </c>
      <c r="E5" s="10">
        <v>12</v>
      </c>
      <c r="F5" s="10">
        <v>14</v>
      </c>
      <c r="G5" s="25" t="str">
        <f>IF(D5/$C5&gt;E$2,"TAIP","NE")</f>
        <v>NE</v>
      </c>
      <c r="H5" s="25" t="str">
        <f t="shared" ref="H5:I5" si="0">IF(E5/$C5&gt;F$2,"TAIP","NE")</f>
        <v>TAIP</v>
      </c>
      <c r="I5" s="25" t="str">
        <f t="shared" si="0"/>
        <v>TAIP</v>
      </c>
    </row>
    <row r="6" spans="1:10" x14ac:dyDescent="0.25">
      <c r="A6" s="10" t="s">
        <v>2</v>
      </c>
      <c r="B6" s="3" t="s">
        <v>20</v>
      </c>
      <c r="C6" s="2">
        <v>709</v>
      </c>
      <c r="D6" s="10">
        <v>7</v>
      </c>
      <c r="E6" s="10">
        <v>8</v>
      </c>
      <c r="F6" s="10">
        <v>1</v>
      </c>
      <c r="G6" s="25" t="str">
        <f t="shared" ref="G6:G10" si="1">IF(D6/$C6&gt;E$2,"TAIP","NE")</f>
        <v>NE</v>
      </c>
      <c r="H6" s="25" t="str">
        <f t="shared" ref="H6:H10" si="2">IF(E6/$C6&gt;F$2,"TAIP","NE")</f>
        <v>NE</v>
      </c>
      <c r="I6" s="25" t="str">
        <f t="shared" ref="I6:I10" si="3">IF(F6/$C6&gt;G$2,"TAIP","NE")</f>
        <v>NE</v>
      </c>
    </row>
    <row r="7" spans="1:10" x14ac:dyDescent="0.25">
      <c r="A7" s="10" t="s">
        <v>14</v>
      </c>
      <c r="B7" s="3" t="s">
        <v>20</v>
      </c>
      <c r="C7" s="2">
        <v>56</v>
      </c>
      <c r="D7" s="10">
        <v>3</v>
      </c>
      <c r="E7" s="10">
        <v>5</v>
      </c>
      <c r="F7" s="10">
        <v>1</v>
      </c>
      <c r="G7" s="25" t="str">
        <f t="shared" si="1"/>
        <v>TAIP</v>
      </c>
      <c r="H7" s="25" t="str">
        <f t="shared" si="2"/>
        <v>TAIP</v>
      </c>
      <c r="I7" s="25" t="str">
        <f t="shared" si="3"/>
        <v>TAIP</v>
      </c>
    </row>
    <row r="8" spans="1:10" x14ac:dyDescent="0.25">
      <c r="A8" s="10" t="s">
        <v>16</v>
      </c>
      <c r="B8" s="3" t="s">
        <v>20</v>
      </c>
      <c r="C8" s="2">
        <v>980</v>
      </c>
      <c r="D8" s="10">
        <v>12</v>
      </c>
      <c r="E8" s="10">
        <v>11</v>
      </c>
      <c r="F8" s="10">
        <v>8</v>
      </c>
      <c r="G8" s="25" t="str">
        <f t="shared" si="1"/>
        <v>NE</v>
      </c>
      <c r="H8" s="25" t="str">
        <f t="shared" si="2"/>
        <v>NE</v>
      </c>
      <c r="I8" s="25" t="str">
        <f t="shared" si="3"/>
        <v>NE</v>
      </c>
    </row>
    <row r="9" spans="1:10" x14ac:dyDescent="0.25">
      <c r="A9" s="10" t="s">
        <v>23</v>
      </c>
      <c r="B9" s="3" t="s">
        <v>9</v>
      </c>
      <c r="C9" s="2">
        <v>970</v>
      </c>
      <c r="D9" s="10">
        <v>18</v>
      </c>
      <c r="E9" s="10">
        <v>17</v>
      </c>
      <c r="F9" s="10">
        <v>20</v>
      </c>
      <c r="G9" s="25" t="str">
        <f t="shared" si="1"/>
        <v>NE</v>
      </c>
      <c r="H9" s="25" t="str">
        <f t="shared" si="2"/>
        <v>TAIP</v>
      </c>
      <c r="I9" s="25" t="str">
        <f t="shared" si="3"/>
        <v>TAIP</v>
      </c>
    </row>
    <row r="10" spans="1:10" x14ac:dyDescent="0.25">
      <c r="A10" s="10" t="s">
        <v>4</v>
      </c>
      <c r="B10" s="3" t="s">
        <v>9</v>
      </c>
      <c r="C10" s="2">
        <v>961</v>
      </c>
      <c r="D10" s="10">
        <v>17</v>
      </c>
      <c r="E10" s="10">
        <v>18</v>
      </c>
      <c r="F10" s="10">
        <v>13</v>
      </c>
      <c r="G10" s="25" t="str">
        <f t="shared" si="1"/>
        <v>NE</v>
      </c>
      <c r="H10" s="25" t="str">
        <f t="shared" si="2"/>
        <v>TAIP</v>
      </c>
      <c r="I10" s="25" t="str">
        <f t="shared" si="3"/>
        <v>TAIP</v>
      </c>
    </row>
    <row r="11" spans="1:10" x14ac:dyDescent="0.25">
      <c r="A11" s="3" t="s">
        <v>40</v>
      </c>
      <c r="B11" s="10"/>
      <c r="C11" s="26">
        <f>SUM(C5:C10)</f>
        <v>4356</v>
      </c>
      <c r="D11" s="26">
        <f t="shared" ref="D11:F11" si="4">SUM(D5:D10)</f>
        <v>67</v>
      </c>
      <c r="E11" s="26">
        <f t="shared" si="4"/>
        <v>71</v>
      </c>
      <c r="F11" s="26">
        <f t="shared" si="4"/>
        <v>57</v>
      </c>
      <c r="G11" s="14"/>
      <c r="H11" s="14"/>
      <c r="I11" s="14"/>
    </row>
    <row r="12" spans="1:10" x14ac:dyDescent="0.25">
      <c r="A12" s="3" t="s">
        <v>41</v>
      </c>
      <c r="B12" s="10"/>
      <c r="C12" s="26">
        <f>MAX(C5:C10)</f>
        <v>980</v>
      </c>
      <c r="D12" s="26">
        <f t="shared" ref="D12:F12" si="5">MAX(D5:D10)</f>
        <v>18</v>
      </c>
      <c r="E12" s="26">
        <f t="shared" si="5"/>
        <v>18</v>
      </c>
      <c r="F12" s="26">
        <f t="shared" si="5"/>
        <v>20</v>
      </c>
      <c r="G12" s="14"/>
      <c r="H12" s="14"/>
      <c r="I12" s="14"/>
    </row>
    <row r="13" spans="1:10" x14ac:dyDescent="0.25">
      <c r="A13" s="3" t="s">
        <v>42</v>
      </c>
      <c r="B13" s="10"/>
      <c r="C13" s="26">
        <f>MIN(C5:C10)</f>
        <v>56</v>
      </c>
      <c r="D13" s="26">
        <f t="shared" ref="D13:F13" si="6">MIN(D5:D10)</f>
        <v>3</v>
      </c>
      <c r="E13" s="26">
        <f t="shared" si="6"/>
        <v>5</v>
      </c>
      <c r="F13" s="26">
        <f t="shared" si="6"/>
        <v>1</v>
      </c>
      <c r="G13" s="14"/>
      <c r="H13" s="14"/>
      <c r="I13" s="14"/>
    </row>
    <row r="14" spans="1:10" x14ac:dyDescent="0.25">
      <c r="A14" s="3" t="s">
        <v>43</v>
      </c>
      <c r="B14" s="10"/>
      <c r="C14" s="27">
        <f>AVERAGE(C5:C10)</f>
        <v>726</v>
      </c>
      <c r="D14" s="27">
        <f t="shared" ref="D14:F14" si="7">AVERAGE(D5:D10)</f>
        <v>11.166666666666666</v>
      </c>
      <c r="E14" s="27">
        <f t="shared" si="7"/>
        <v>11.833333333333334</v>
      </c>
      <c r="F14" s="27">
        <f t="shared" si="7"/>
        <v>9.5</v>
      </c>
    </row>
    <row r="15" spans="1:10" x14ac:dyDescent="0.25">
      <c r="A15" s="3" t="s">
        <v>44</v>
      </c>
      <c r="B15" s="10"/>
      <c r="C15" s="27">
        <f>ROUND(C14,0)</f>
        <v>726</v>
      </c>
      <c r="D15" s="27">
        <f t="shared" ref="D15:F15" si="8">ROUND(D14,0)</f>
        <v>11</v>
      </c>
      <c r="E15" s="27">
        <f t="shared" si="8"/>
        <v>12</v>
      </c>
      <c r="F15" s="27">
        <f t="shared" si="8"/>
        <v>10</v>
      </c>
    </row>
    <row r="16" spans="1:10" x14ac:dyDescent="0.25">
      <c r="A16" s="3" t="s">
        <v>45</v>
      </c>
      <c r="B16" s="10"/>
      <c r="C16" s="27">
        <f>TRUNC(C14)</f>
        <v>726</v>
      </c>
      <c r="D16" s="27">
        <f t="shared" ref="D16:F16" si="9">TRUNC(D14)</f>
        <v>11</v>
      </c>
      <c r="E16" s="27">
        <f t="shared" si="9"/>
        <v>11</v>
      </c>
      <c r="F16" s="27">
        <f t="shared" si="9"/>
        <v>9</v>
      </c>
    </row>
    <row r="17" spans="1:6" x14ac:dyDescent="0.25">
      <c r="A17" s="16"/>
      <c r="B17" s="16"/>
      <c r="C17" s="16"/>
      <c r="D17" s="16"/>
      <c r="E17" s="16"/>
      <c r="F17" s="16"/>
    </row>
  </sheetData>
  <sortState ref="A5:F10">
    <sortCondition ref="A5:A10"/>
  </sortState>
  <mergeCells count="1">
    <mergeCell ref="A1:D2"/>
  </mergeCells>
  <pageMargins left="0.7" right="0.7" top="0.75" bottom="0.75" header="0.3" footer="0.3"/>
  <pageSetup scale="76" orientation="portrait" r:id="rId1"/>
  <headerFooter>
    <oddHeader>&amp;C&amp;"-,Paryškintasis"Vardenis Pavardenis&amp;R&amp;D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zoomScaleNormal="100" workbookViewId="0"/>
  </sheetViews>
  <sheetFormatPr defaultRowHeight="15" x14ac:dyDescent="0.25"/>
  <cols>
    <col min="1" max="1" width="15.7109375" bestFit="1" customWidth="1"/>
    <col min="2" max="7" width="11.7109375" customWidth="1"/>
  </cols>
  <sheetData>
    <row r="1" spans="1:14" ht="30" x14ac:dyDescent="0.25">
      <c r="A1" s="13" t="s">
        <v>29</v>
      </c>
      <c r="B1" s="5" t="s">
        <v>6</v>
      </c>
      <c r="C1" s="13" t="s">
        <v>33</v>
      </c>
      <c r="D1" s="13" t="s">
        <v>56</v>
      </c>
      <c r="E1" s="13" t="s">
        <v>55</v>
      </c>
      <c r="F1" s="13" t="s">
        <v>57</v>
      </c>
      <c r="G1" s="5" t="s">
        <v>53</v>
      </c>
      <c r="I1" s="17"/>
    </row>
    <row r="2" spans="1:14" x14ac:dyDescent="0.25">
      <c r="A2" s="12" t="s">
        <v>10</v>
      </c>
      <c r="B2" s="3" t="s">
        <v>7</v>
      </c>
      <c r="C2" s="2">
        <v>670</v>
      </c>
      <c r="D2" s="12"/>
      <c r="E2" s="12"/>
      <c r="F2" s="12"/>
      <c r="G2" s="26">
        <f>SUM(D2:F2)</f>
        <v>0</v>
      </c>
      <c r="H2" s="15"/>
      <c r="I2" s="18" t="s">
        <v>46</v>
      </c>
      <c r="J2" s="18"/>
      <c r="K2" s="18"/>
      <c r="L2" s="18"/>
      <c r="N2" s="34">
        <f>COUNTIF(B2:B25,"MV")</f>
        <v>4</v>
      </c>
    </row>
    <row r="3" spans="1:14" x14ac:dyDescent="0.25">
      <c r="A3" s="12" t="s">
        <v>11</v>
      </c>
      <c r="B3" s="3" t="s">
        <v>9</v>
      </c>
      <c r="C3" s="2">
        <v>438</v>
      </c>
      <c r="D3" s="12">
        <v>9</v>
      </c>
      <c r="E3" s="12">
        <v>10</v>
      </c>
      <c r="F3" s="12">
        <v>13</v>
      </c>
      <c r="G3" s="26">
        <f t="shared" ref="G3:G25" si="0">SUM(D3:F3)</f>
        <v>32</v>
      </c>
      <c r="I3" s="18" t="s">
        <v>34</v>
      </c>
      <c r="J3" s="18"/>
      <c r="K3" s="18"/>
      <c r="L3" s="18"/>
      <c r="N3" s="34">
        <f>SUMIF(B2:B25,"M",C2:C25)</f>
        <v>5060</v>
      </c>
    </row>
    <row r="4" spans="1:14" x14ac:dyDescent="0.25">
      <c r="A4" s="12" t="s">
        <v>22</v>
      </c>
      <c r="B4" s="3" t="s">
        <v>9</v>
      </c>
      <c r="C4" s="2">
        <v>267</v>
      </c>
      <c r="D4" s="12">
        <v>2</v>
      </c>
      <c r="E4" s="12">
        <v>5</v>
      </c>
      <c r="F4" s="12">
        <v>5</v>
      </c>
      <c r="G4" s="26">
        <f t="shared" si="0"/>
        <v>12</v>
      </c>
      <c r="I4" s="19" t="s">
        <v>54</v>
      </c>
      <c r="J4" s="18"/>
      <c r="K4" s="18"/>
      <c r="L4" s="18"/>
      <c r="N4" s="34">
        <f>COUNT(A1:G26)</f>
        <v>97</v>
      </c>
    </row>
    <row r="5" spans="1:14" x14ac:dyDescent="0.25">
      <c r="A5" s="12" t="s">
        <v>12</v>
      </c>
      <c r="B5" s="3" t="s">
        <v>8</v>
      </c>
      <c r="C5" s="2">
        <v>84</v>
      </c>
      <c r="D5" s="12"/>
      <c r="E5" s="12"/>
      <c r="F5" s="12"/>
      <c r="G5" s="26">
        <f t="shared" si="0"/>
        <v>0</v>
      </c>
      <c r="I5" s="19" t="s">
        <v>65</v>
      </c>
      <c r="N5" s="34">
        <f>MAX(D26:F26)</f>
        <v>123</v>
      </c>
    </row>
    <row r="6" spans="1:14" x14ac:dyDescent="0.25">
      <c r="A6" s="12" t="s">
        <v>18</v>
      </c>
      <c r="B6" s="3" t="s">
        <v>7</v>
      </c>
      <c r="C6" s="2">
        <v>217</v>
      </c>
      <c r="D6" s="12"/>
      <c r="E6" s="12"/>
      <c r="F6" s="12"/>
      <c r="G6" s="26">
        <f t="shared" si="0"/>
        <v>0</v>
      </c>
      <c r="H6" s="15"/>
      <c r="I6" s="19" t="s">
        <v>64</v>
      </c>
      <c r="N6" s="34">
        <f>MAX(D2:F25)</f>
        <v>20</v>
      </c>
    </row>
    <row r="7" spans="1:14" x14ac:dyDescent="0.25">
      <c r="A7" s="12" t="s">
        <v>15</v>
      </c>
      <c r="B7" s="3" t="s">
        <v>9</v>
      </c>
      <c r="C7" s="2">
        <v>465</v>
      </c>
      <c r="D7" s="12">
        <v>4</v>
      </c>
      <c r="E7" s="12">
        <v>2</v>
      </c>
      <c r="F7" s="12">
        <v>8</v>
      </c>
      <c r="G7" s="26">
        <f t="shared" si="0"/>
        <v>14</v>
      </c>
    </row>
    <row r="8" spans="1:14" x14ac:dyDescent="0.25">
      <c r="A8" s="12" t="s">
        <v>23</v>
      </c>
      <c r="B8" s="3" t="s">
        <v>9</v>
      </c>
      <c r="C8" s="2">
        <v>970</v>
      </c>
      <c r="D8" s="12">
        <v>18</v>
      </c>
      <c r="E8" s="12">
        <v>17</v>
      </c>
      <c r="F8" s="12">
        <v>20</v>
      </c>
      <c r="G8" s="26">
        <f t="shared" si="0"/>
        <v>55</v>
      </c>
    </row>
    <row r="9" spans="1:14" x14ac:dyDescent="0.25">
      <c r="A9" s="12" t="s">
        <v>14</v>
      </c>
      <c r="B9" s="3" t="s">
        <v>20</v>
      </c>
      <c r="C9" s="2">
        <v>56</v>
      </c>
      <c r="D9" s="12">
        <v>3</v>
      </c>
      <c r="E9" s="12">
        <v>5</v>
      </c>
      <c r="F9" s="12">
        <v>1</v>
      </c>
      <c r="G9" s="26">
        <f t="shared" si="0"/>
        <v>9</v>
      </c>
    </row>
    <row r="10" spans="1:14" x14ac:dyDescent="0.25">
      <c r="A10" s="12" t="s">
        <v>0</v>
      </c>
      <c r="B10" s="3" t="s">
        <v>7</v>
      </c>
      <c r="C10" s="2">
        <v>694</v>
      </c>
      <c r="D10" s="12"/>
      <c r="E10" s="12"/>
      <c r="F10" s="12"/>
      <c r="G10" s="26">
        <f t="shared" si="0"/>
        <v>0</v>
      </c>
    </row>
    <row r="11" spans="1:14" x14ac:dyDescent="0.25">
      <c r="A11" s="12" t="s">
        <v>17</v>
      </c>
      <c r="B11" s="3" t="s">
        <v>20</v>
      </c>
      <c r="C11" s="2">
        <v>249</v>
      </c>
      <c r="D11" s="12">
        <v>1</v>
      </c>
      <c r="E11" s="12">
        <v>1</v>
      </c>
      <c r="F11" s="12">
        <v>3</v>
      </c>
      <c r="G11" s="26">
        <f t="shared" si="0"/>
        <v>5</v>
      </c>
    </row>
    <row r="12" spans="1:14" x14ac:dyDescent="0.25">
      <c r="A12" s="12" t="s">
        <v>19</v>
      </c>
      <c r="B12" s="3" t="s">
        <v>9</v>
      </c>
      <c r="C12" s="2">
        <v>166</v>
      </c>
      <c r="D12" s="12">
        <v>17</v>
      </c>
      <c r="E12" s="12">
        <v>11</v>
      </c>
      <c r="F12" s="12">
        <v>20</v>
      </c>
      <c r="G12" s="26">
        <f t="shared" si="0"/>
        <v>48</v>
      </c>
    </row>
    <row r="13" spans="1:14" x14ac:dyDescent="0.25">
      <c r="A13" s="12" t="s">
        <v>1</v>
      </c>
      <c r="B13" s="3" t="s">
        <v>9</v>
      </c>
      <c r="C13" s="2">
        <v>494</v>
      </c>
      <c r="D13" s="12">
        <v>2</v>
      </c>
      <c r="E13" s="12">
        <v>2</v>
      </c>
      <c r="F13" s="12">
        <v>10</v>
      </c>
      <c r="G13" s="26">
        <f t="shared" si="0"/>
        <v>14</v>
      </c>
    </row>
    <row r="14" spans="1:14" x14ac:dyDescent="0.25">
      <c r="A14" s="12" t="s">
        <v>2</v>
      </c>
      <c r="B14" s="3" t="s">
        <v>20</v>
      </c>
      <c r="C14" s="2">
        <v>709</v>
      </c>
      <c r="D14" s="12">
        <v>7</v>
      </c>
      <c r="E14" s="12">
        <v>8</v>
      </c>
      <c r="F14" s="12">
        <v>1</v>
      </c>
      <c r="G14" s="26">
        <f t="shared" si="0"/>
        <v>16</v>
      </c>
    </row>
    <row r="15" spans="1:14" x14ac:dyDescent="0.25">
      <c r="A15" s="12" t="s">
        <v>3</v>
      </c>
      <c r="B15" s="3" t="s">
        <v>7</v>
      </c>
      <c r="C15" s="2">
        <v>332</v>
      </c>
      <c r="D15" s="12"/>
      <c r="E15" s="12"/>
      <c r="F15" s="12"/>
      <c r="G15" s="26">
        <f t="shared" si="0"/>
        <v>0</v>
      </c>
    </row>
    <row r="16" spans="1:14" x14ac:dyDescent="0.25">
      <c r="A16" s="12" t="s">
        <v>16</v>
      </c>
      <c r="B16" s="3" t="s">
        <v>20</v>
      </c>
      <c r="C16" s="2">
        <v>980</v>
      </c>
      <c r="D16" s="12">
        <v>12</v>
      </c>
      <c r="E16" s="12">
        <v>11</v>
      </c>
      <c r="F16" s="12">
        <v>8</v>
      </c>
      <c r="G16" s="26">
        <f t="shared" si="0"/>
        <v>31</v>
      </c>
    </row>
    <row r="17" spans="1:7" x14ac:dyDescent="0.25">
      <c r="A17" s="12" t="s">
        <v>5</v>
      </c>
      <c r="B17" s="3" t="s">
        <v>9</v>
      </c>
      <c r="C17" s="2">
        <v>199</v>
      </c>
      <c r="D17" s="12">
        <v>1</v>
      </c>
      <c r="E17" s="12">
        <v>3</v>
      </c>
      <c r="F17" s="12">
        <v>3</v>
      </c>
      <c r="G17" s="26">
        <f t="shared" si="0"/>
        <v>7</v>
      </c>
    </row>
    <row r="18" spans="1:7" x14ac:dyDescent="0.25">
      <c r="A18" s="12" t="s">
        <v>13</v>
      </c>
      <c r="B18" s="3" t="s">
        <v>8</v>
      </c>
      <c r="C18" s="2">
        <v>437</v>
      </c>
      <c r="D18" s="12"/>
      <c r="E18" s="12"/>
      <c r="F18" s="12"/>
      <c r="G18" s="26">
        <f t="shared" si="0"/>
        <v>0</v>
      </c>
    </row>
    <row r="19" spans="1:7" x14ac:dyDescent="0.25">
      <c r="A19" s="12" t="s">
        <v>24</v>
      </c>
      <c r="B19" s="3" t="s">
        <v>9</v>
      </c>
      <c r="C19" s="2">
        <v>158</v>
      </c>
      <c r="D19" s="12">
        <v>6</v>
      </c>
      <c r="E19" s="12">
        <v>1</v>
      </c>
      <c r="F19" s="12">
        <v>4</v>
      </c>
      <c r="G19" s="26">
        <f t="shared" si="0"/>
        <v>11</v>
      </c>
    </row>
    <row r="20" spans="1:7" x14ac:dyDescent="0.25">
      <c r="A20" s="12" t="s">
        <v>25</v>
      </c>
      <c r="B20" s="3" t="s">
        <v>7</v>
      </c>
      <c r="C20" s="2">
        <v>932</v>
      </c>
      <c r="D20" s="12"/>
      <c r="E20" s="12"/>
      <c r="F20" s="12"/>
      <c r="G20" s="26">
        <f t="shared" si="0"/>
        <v>0</v>
      </c>
    </row>
    <row r="21" spans="1:7" x14ac:dyDescent="0.25">
      <c r="A21" s="12" t="s">
        <v>4</v>
      </c>
      <c r="B21" s="3" t="s">
        <v>9</v>
      </c>
      <c r="C21" s="2">
        <v>961</v>
      </c>
      <c r="D21" s="12">
        <v>17</v>
      </c>
      <c r="E21" s="12">
        <v>18</v>
      </c>
      <c r="F21" s="12">
        <v>13</v>
      </c>
      <c r="G21" s="26">
        <f t="shared" si="0"/>
        <v>48</v>
      </c>
    </row>
    <row r="22" spans="1:7" x14ac:dyDescent="0.25">
      <c r="A22" s="12" t="s">
        <v>26</v>
      </c>
      <c r="B22" s="3" t="s">
        <v>9</v>
      </c>
      <c r="C22" s="2">
        <v>262</v>
      </c>
      <c r="D22" s="12">
        <v>2</v>
      </c>
      <c r="E22" s="12">
        <v>4</v>
      </c>
      <c r="F22" s="12">
        <v>0</v>
      </c>
      <c r="G22" s="26">
        <f t="shared" si="0"/>
        <v>6</v>
      </c>
    </row>
    <row r="23" spans="1:7" x14ac:dyDescent="0.25">
      <c r="A23" s="12" t="s">
        <v>25</v>
      </c>
      <c r="B23" s="3" t="s">
        <v>7</v>
      </c>
      <c r="C23" s="2">
        <v>379</v>
      </c>
      <c r="D23" s="12"/>
      <c r="E23" s="12"/>
      <c r="F23" s="12"/>
      <c r="G23" s="26">
        <f t="shared" si="0"/>
        <v>0</v>
      </c>
    </row>
    <row r="24" spans="1:7" x14ac:dyDescent="0.25">
      <c r="A24" s="12" t="s">
        <v>27</v>
      </c>
      <c r="B24" s="3" t="s">
        <v>9</v>
      </c>
      <c r="C24" s="2">
        <v>680</v>
      </c>
      <c r="D24" s="12">
        <v>10</v>
      </c>
      <c r="E24" s="12">
        <v>12</v>
      </c>
      <c r="F24" s="12">
        <v>14</v>
      </c>
      <c r="G24" s="26">
        <f t="shared" si="0"/>
        <v>36</v>
      </c>
    </row>
    <row r="25" spans="1:7" x14ac:dyDescent="0.25">
      <c r="A25" s="12" t="s">
        <v>28</v>
      </c>
      <c r="B25" s="3" t="s">
        <v>7</v>
      </c>
      <c r="C25" s="2">
        <v>143</v>
      </c>
      <c r="D25" s="12"/>
      <c r="E25" s="12"/>
      <c r="F25" s="12"/>
      <c r="G25" s="26">
        <f t="shared" si="0"/>
        <v>0</v>
      </c>
    </row>
    <row r="26" spans="1:7" x14ac:dyDescent="0.25">
      <c r="A26" s="21" t="s">
        <v>40</v>
      </c>
      <c r="B26" s="22"/>
      <c r="C26" s="26">
        <f>SUM(C2:C25)</f>
        <v>10942</v>
      </c>
      <c r="D26" s="26">
        <f t="shared" ref="D26:F26" si="1">SUM(D2:D25)</f>
        <v>111</v>
      </c>
      <c r="E26" s="26">
        <f t="shared" si="1"/>
        <v>110</v>
      </c>
      <c r="F26" s="26">
        <f t="shared" si="1"/>
        <v>123</v>
      </c>
      <c r="G26" s="2"/>
    </row>
  </sheetData>
  <pageMargins left="0.7" right="0.7" top="0.75" bottom="0.75" header="0.3" footer="0.3"/>
  <pageSetup orientation="portrait" r:id="rId1"/>
  <ignoredErrors>
    <ignoredError sqref="G2:G2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5</vt:i4>
      </vt:variant>
    </vt:vector>
  </HeadingPairs>
  <TitlesOfParts>
    <vt:vector size="5" baseType="lpstr">
      <vt:lpstr>Lapas1</vt:lpstr>
      <vt:lpstr>Lapas2</vt:lpstr>
      <vt:lpstr>Lapas3</vt:lpstr>
      <vt:lpstr>Lapas4</vt:lpstr>
      <vt:lpstr>Lapas5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Mikuckienė</dc:creator>
  <cp:lastModifiedBy>Antanas</cp:lastModifiedBy>
  <cp:lastPrinted>2018-06-11T15:13:57Z</cp:lastPrinted>
  <dcterms:created xsi:type="dcterms:W3CDTF">2014-08-06T10:09:15Z</dcterms:created>
  <dcterms:modified xsi:type="dcterms:W3CDTF">2018-06-11T15:18:09Z</dcterms:modified>
</cp:coreProperties>
</file>