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tuedu-my.sharepoint.com/personal/eimkarc_ktu_lt/Documents/"/>
    </mc:Choice>
  </mc:AlternateContent>
  <xr:revisionPtr revIDLastSave="0" documentId="8_{BE3E1ECB-B46F-46FD-878E-A75CBA069DE8}" xr6:coauthVersionLast="47" xr6:coauthVersionMax="47" xr10:uidLastSave="{00000000-0000-0000-0000-000000000000}"/>
  <bookViews>
    <workbookView minimized="1" xWindow="2290" yWindow="2290" windowWidth="28800" windowHeight="15410" tabRatio="714" firstSheet="42" activeTab="42" xr2:uid="{00000000-000D-0000-FFFF-FFFF00000000}"/>
  </bookViews>
  <sheets>
    <sheet name="turinys" sheetId="1" r:id="rId1"/>
    <sheet name="1" sheetId="287" r:id="rId2"/>
    <sheet name="r1" sheetId="288" state="hidden" r:id="rId3"/>
    <sheet name="2" sheetId="289" r:id="rId4"/>
    <sheet name="r2" sheetId="290" state="hidden" r:id="rId5"/>
    <sheet name="3" sheetId="291" r:id="rId6"/>
    <sheet name="r3" sheetId="292" state="hidden" r:id="rId7"/>
    <sheet name="4" sheetId="293" r:id="rId8"/>
    <sheet name="r4" sheetId="294" state="hidden" r:id="rId9"/>
    <sheet name="5" sheetId="295" r:id="rId10"/>
    <sheet name="r5" sheetId="296" state="hidden" r:id="rId11"/>
    <sheet name="6" sheetId="297" r:id="rId12"/>
    <sheet name="r6" sheetId="298" state="hidden" r:id="rId13"/>
    <sheet name="7" sheetId="299" r:id="rId14"/>
    <sheet name="r7" sheetId="300" state="hidden" r:id="rId15"/>
    <sheet name="8" sheetId="301" r:id="rId16"/>
    <sheet name="r8" sheetId="302" state="hidden" r:id="rId17"/>
    <sheet name="9" sheetId="303" r:id="rId18"/>
    <sheet name="r9" sheetId="304" state="hidden" r:id="rId19"/>
    <sheet name="10" sheetId="305" r:id="rId20"/>
    <sheet name="r10" sheetId="306" state="hidden" r:id="rId21"/>
    <sheet name="11" sheetId="307" r:id="rId22"/>
    <sheet name="r11" sheetId="308" state="hidden" r:id="rId23"/>
    <sheet name="12" sheetId="309" r:id="rId24"/>
    <sheet name="r12" sheetId="310" state="hidden" r:id="rId25"/>
    <sheet name="13" sheetId="311" r:id="rId26"/>
    <sheet name="r13" sheetId="312" state="hidden" r:id="rId27"/>
    <sheet name="14" sheetId="313" r:id="rId28"/>
    <sheet name="r14" sheetId="314" state="hidden" r:id="rId29"/>
    <sheet name="15" sheetId="315" r:id="rId30"/>
    <sheet name="r15" sheetId="316" state="hidden" r:id="rId31"/>
    <sheet name="16" sheetId="317" r:id="rId32"/>
    <sheet name="17" sheetId="319" r:id="rId33"/>
    <sheet name="r17" sheetId="320" state="hidden" r:id="rId34"/>
    <sheet name="18" sheetId="321" r:id="rId35"/>
    <sheet name="r18" sheetId="322" state="hidden" r:id="rId36"/>
    <sheet name="19" sheetId="323" r:id="rId37"/>
    <sheet name="r19" sheetId="324" state="hidden" r:id="rId38"/>
    <sheet name="20" sheetId="325" r:id="rId39"/>
    <sheet name="r20" sheetId="326" state="hidden" r:id="rId40"/>
    <sheet name="21" sheetId="327" r:id="rId41"/>
    <sheet name="r21" sheetId="328" state="hidden" r:id="rId42"/>
    <sheet name="22" sheetId="329" r:id="rId43"/>
    <sheet name="r22" sheetId="330" state="hidden" r:id="rId44"/>
    <sheet name="23" sheetId="331" r:id="rId45"/>
    <sheet name="r23" sheetId="332" state="hidden" r:id="rId46"/>
    <sheet name="24" sheetId="333" r:id="rId47"/>
    <sheet name="r24" sheetId="334" state="hidden" r:id="rId48"/>
    <sheet name="25" sheetId="335" r:id="rId49"/>
    <sheet name="r25" sheetId="336" state="hidden" r:id="rId50"/>
  </sheets>
  <definedNames>
    <definedName name="_xlnm._FilterDatabase" localSheetId="36" hidden="1">'19'!$A$13:$C$84</definedName>
    <definedName name="_xlnm._FilterDatabase" localSheetId="38" hidden="1">'20'!#REF!</definedName>
    <definedName name="_xlnm._FilterDatabase" localSheetId="42" hidden="1">'22'!$A$3:$B$211</definedName>
    <definedName name="_xlnm._FilterDatabase" localSheetId="46" hidden="1">'24'!$A$3:$C$53</definedName>
    <definedName name="_xlnm._FilterDatabase" localSheetId="37" hidden="1">'r19'!$A$13:$C$84</definedName>
    <definedName name="_xlnm._FilterDatabase" localSheetId="39" hidden="1">'r20'!#REF!</definedName>
    <definedName name="_xlnm._FilterDatabase" localSheetId="41" hidden="1">'r21'!$A$3:$C$129</definedName>
    <definedName name="_xlnm._FilterDatabase" localSheetId="43" hidden="1">'r22'!$A$3:$B$208</definedName>
    <definedName name="_xlnm._FilterDatabase" localSheetId="45" hidden="1">'r23'!$A$3:$E$28</definedName>
    <definedName name="_xlnm._FilterDatabase" localSheetId="47" hidden="1">'r24'!$A$3:$C$53</definedName>
    <definedName name="_xlnm.Print_Area" localSheetId="2">'r1'!$A$1:$R$26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288" l="1"/>
  <c r="I11" i="288"/>
  <c r="I10" i="288"/>
  <c r="I9" i="288"/>
  <c r="C16" i="288" s="1"/>
  <c r="I8" i="288"/>
  <c r="I7" i="288"/>
  <c r="I6" i="288"/>
  <c r="C17" i="288" s="1"/>
  <c r="F48" i="336" l="1"/>
  <c r="E48" i="336"/>
  <c r="D48" i="336"/>
  <c r="F47" i="336"/>
  <c r="E47" i="336"/>
  <c r="D47" i="336"/>
  <c r="F46" i="336"/>
  <c r="E46" i="336"/>
  <c r="D46" i="336"/>
  <c r="F45" i="336"/>
  <c r="E45" i="336"/>
  <c r="D45" i="336"/>
  <c r="F44" i="336"/>
  <c r="E44" i="336"/>
  <c r="D44" i="336"/>
  <c r="F43" i="336"/>
  <c r="E43" i="336"/>
  <c r="D43" i="336"/>
  <c r="F42" i="336"/>
  <c r="E42" i="336"/>
  <c r="D42" i="336"/>
  <c r="F41" i="336"/>
  <c r="E41" i="336"/>
  <c r="D41" i="336"/>
  <c r="F40" i="336"/>
  <c r="E40" i="336"/>
  <c r="D40" i="336"/>
  <c r="F39" i="336"/>
  <c r="E39" i="336"/>
  <c r="D39" i="336"/>
  <c r="F38" i="336"/>
  <c r="E38" i="336"/>
  <c r="D38" i="336"/>
  <c r="F37" i="336"/>
  <c r="E37" i="336"/>
  <c r="D37" i="336"/>
  <c r="F36" i="336"/>
  <c r="E36" i="336"/>
  <c r="D36" i="336"/>
  <c r="F35" i="336"/>
  <c r="E35" i="336"/>
  <c r="D35" i="336"/>
  <c r="F34" i="336"/>
  <c r="E34" i="336"/>
  <c r="D34" i="336"/>
  <c r="F33" i="336"/>
  <c r="E33" i="336"/>
  <c r="D33" i="336"/>
  <c r="F32" i="336"/>
  <c r="E32" i="336"/>
  <c r="D32" i="336"/>
  <c r="F31" i="336"/>
  <c r="E31" i="336"/>
  <c r="D31" i="336"/>
  <c r="F30" i="336"/>
  <c r="E30" i="336"/>
  <c r="D30" i="336"/>
  <c r="F29" i="336"/>
  <c r="E29" i="336"/>
  <c r="D29" i="336"/>
  <c r="F28" i="336"/>
  <c r="E28" i="336"/>
  <c r="D28" i="336"/>
  <c r="F27" i="336"/>
  <c r="E27" i="336"/>
  <c r="D27" i="336"/>
  <c r="F26" i="336"/>
  <c r="E26" i="336"/>
  <c r="D26" i="336"/>
  <c r="F25" i="336"/>
  <c r="E25" i="336"/>
  <c r="D25" i="336"/>
  <c r="F24" i="336"/>
  <c r="E24" i="336"/>
  <c r="D24" i="336"/>
  <c r="F23" i="336"/>
  <c r="E23" i="336"/>
  <c r="D23" i="336"/>
  <c r="F22" i="336"/>
  <c r="E22" i="336"/>
  <c r="D22" i="336"/>
  <c r="F21" i="336"/>
  <c r="E21" i="336"/>
  <c r="D21" i="336"/>
  <c r="F20" i="336"/>
  <c r="E20" i="336"/>
  <c r="D20" i="336"/>
  <c r="F19" i="336"/>
  <c r="E19" i="336"/>
  <c r="D19" i="336"/>
  <c r="F18" i="336"/>
  <c r="E18" i="336"/>
  <c r="D18" i="336"/>
  <c r="F17" i="336"/>
  <c r="E17" i="336"/>
  <c r="D17" i="336"/>
  <c r="F16" i="336"/>
  <c r="E16" i="336"/>
  <c r="D16" i="336"/>
  <c r="F15" i="336"/>
  <c r="E15" i="336"/>
  <c r="D15" i="336"/>
  <c r="F14" i="336"/>
  <c r="E14" i="336"/>
  <c r="D14" i="336"/>
  <c r="F13" i="336"/>
  <c r="E13" i="336"/>
  <c r="D13" i="336"/>
  <c r="F12" i="336"/>
  <c r="E12" i="336"/>
  <c r="D12" i="336"/>
  <c r="F11" i="336"/>
  <c r="E11" i="336"/>
  <c r="D11" i="336"/>
  <c r="F10" i="336"/>
  <c r="E10" i="336"/>
  <c r="D10" i="336"/>
  <c r="F9" i="336"/>
  <c r="E9" i="336"/>
  <c r="D9" i="336"/>
  <c r="F8" i="336"/>
  <c r="E8" i="336"/>
  <c r="D8" i="336"/>
  <c r="F7" i="336"/>
  <c r="E7" i="336"/>
  <c r="D7" i="336"/>
  <c r="F6" i="336"/>
  <c r="E6" i="336"/>
  <c r="D6" i="336"/>
  <c r="D5" i="336"/>
  <c r="D4" i="336"/>
  <c r="E28" i="332" l="1"/>
  <c r="E27" i="332"/>
  <c r="E26" i="332"/>
  <c r="E25" i="332"/>
  <c r="E24" i="332"/>
  <c r="E23" i="332"/>
  <c r="E22" i="332"/>
  <c r="E21" i="332"/>
  <c r="E20" i="332"/>
  <c r="E19" i="332"/>
  <c r="E18" i="332"/>
  <c r="E17" i="332"/>
  <c r="E16" i="332"/>
  <c r="E15" i="332"/>
  <c r="E14" i="332"/>
  <c r="E13" i="332"/>
  <c r="E12" i="332"/>
  <c r="E11" i="332"/>
  <c r="E10" i="332"/>
  <c r="E9" i="332"/>
  <c r="E8" i="332"/>
  <c r="E7" i="332"/>
  <c r="E6" i="332"/>
  <c r="E5" i="332"/>
  <c r="E4" i="332"/>
  <c r="B10" i="324" l="1"/>
  <c r="B9" i="324"/>
  <c r="B8" i="324"/>
  <c r="B6" i="324"/>
  <c r="B5" i="324"/>
  <c r="B4" i="324"/>
  <c r="B30" i="322" l="1"/>
  <c r="C30" i="322" s="1"/>
  <c r="B29" i="322"/>
  <c r="C29" i="322" s="1"/>
  <c r="C21" i="320" l="1"/>
  <c r="C20" i="320"/>
  <c r="C19" i="320"/>
  <c r="C18" i="320"/>
  <c r="C17" i="320"/>
  <c r="C16" i="320"/>
  <c r="C15" i="320"/>
  <c r="C14" i="320"/>
  <c r="C13" i="320"/>
  <c r="C12" i="320"/>
  <c r="C11" i="320"/>
  <c r="C10" i="320"/>
  <c r="D24" i="316" l="1"/>
  <c r="D23" i="316"/>
  <c r="D22" i="316"/>
  <c r="D21" i="316"/>
  <c r="D20" i="316"/>
  <c r="D19" i="316"/>
  <c r="D18" i="316"/>
  <c r="D17" i="316"/>
  <c r="D16" i="316"/>
  <c r="D15" i="316"/>
  <c r="D14" i="316"/>
  <c r="D13" i="316"/>
  <c r="D12" i="316"/>
  <c r="D11" i="316"/>
  <c r="D10" i="316"/>
  <c r="D9" i="316"/>
  <c r="D8" i="316"/>
  <c r="D7" i="316"/>
  <c r="D6" i="316"/>
  <c r="D5" i="316"/>
  <c r="B15" i="314" l="1"/>
  <c r="B14" i="314"/>
  <c r="B13" i="314"/>
  <c r="B12" i="314"/>
  <c r="B11" i="314"/>
  <c r="B10" i="314"/>
  <c r="B9" i="314"/>
  <c r="B8" i="314"/>
  <c r="D14" i="312" l="1"/>
  <c r="D13" i="312"/>
  <c r="D12" i="312"/>
  <c r="D15" i="312" s="1"/>
  <c r="B10" i="310" l="1"/>
  <c r="C10" i="310" s="1"/>
  <c r="B9" i="310"/>
  <c r="C9" i="310" s="1"/>
  <c r="B8" i="310"/>
  <c r="C8" i="310" s="1"/>
  <c r="B7" i="310"/>
  <c r="C7" i="310" s="1"/>
  <c r="B6" i="310"/>
  <c r="C6" i="310" s="1"/>
  <c r="B25" i="308" l="1"/>
  <c r="B24" i="308"/>
  <c r="B23" i="308"/>
  <c r="B22" i="308"/>
  <c r="B21" i="308"/>
  <c r="B20" i="308"/>
  <c r="B19" i="308"/>
  <c r="B18" i="308"/>
  <c r="B17" i="308"/>
  <c r="B16" i="308"/>
  <c r="B15" i="308"/>
  <c r="B14" i="308"/>
  <c r="B13" i="308"/>
  <c r="B12" i="308"/>
  <c r="B11" i="308"/>
  <c r="B10" i="308"/>
  <c r="B9" i="308"/>
  <c r="B8" i="308"/>
  <c r="C8" i="308" s="1"/>
  <c r="B7" i="308"/>
  <c r="C16" i="308" l="1"/>
  <c r="C17" i="308"/>
  <c r="C18" i="308"/>
  <c r="C11" i="308"/>
  <c r="C19" i="308"/>
  <c r="C12" i="308"/>
  <c r="C20" i="308"/>
  <c r="C24" i="308"/>
  <c r="C25" i="308"/>
  <c r="C13" i="308"/>
  <c r="C14" i="308"/>
  <c r="C22" i="308"/>
  <c r="C9" i="308"/>
  <c r="C10" i="308"/>
  <c r="C21" i="308"/>
  <c r="C7" i="308"/>
  <c r="C15" i="308"/>
  <c r="C23" i="308"/>
  <c r="A8" i="306"/>
  <c r="A9" i="306" s="1"/>
  <c r="A10" i="306" s="1"/>
  <c r="B10" i="306" s="1"/>
  <c r="C10" i="306" s="1"/>
  <c r="B7" i="306"/>
  <c r="C7" i="306" s="1"/>
  <c r="B9" i="306" l="1"/>
  <c r="C9" i="306" s="1"/>
  <c r="B8" i="306"/>
  <c r="C8" i="306" s="1"/>
  <c r="A11" i="306"/>
  <c r="B11" i="306" l="1"/>
  <c r="C11" i="306" s="1"/>
  <c r="A12" i="306"/>
  <c r="A13" i="306" l="1"/>
  <c r="B12" i="306"/>
  <c r="C12" i="306" s="1"/>
  <c r="A14" i="306" l="1"/>
  <c r="B13" i="306"/>
  <c r="C13" i="306" s="1"/>
  <c r="B14" i="306" l="1"/>
  <c r="C14" i="306" s="1"/>
  <c r="A15" i="306"/>
  <c r="B15" i="306" l="1"/>
  <c r="C15" i="306" s="1"/>
  <c r="A16" i="306"/>
  <c r="A17" i="306" l="1"/>
  <c r="B16" i="306"/>
  <c r="C16" i="306" s="1"/>
  <c r="A18" i="306" l="1"/>
  <c r="B17" i="306"/>
  <c r="C17" i="306" s="1"/>
  <c r="B18" i="306" l="1"/>
  <c r="C18" i="306" s="1"/>
  <c r="A19" i="306"/>
  <c r="B19" i="306" l="1"/>
  <c r="C19" i="306" s="1"/>
  <c r="A20" i="306"/>
  <c r="A21" i="306" l="1"/>
  <c r="B20" i="306"/>
  <c r="C20" i="306" s="1"/>
  <c r="A22" i="306" l="1"/>
  <c r="B21" i="306"/>
  <c r="C21" i="306" s="1"/>
  <c r="B22" i="306" l="1"/>
  <c r="C22" i="306" s="1"/>
  <c r="A23" i="306"/>
  <c r="B23" i="306" l="1"/>
  <c r="C23" i="306" s="1"/>
  <c r="A24" i="306"/>
  <c r="A25" i="306" l="1"/>
  <c r="B24" i="306"/>
  <c r="C24" i="306" s="1"/>
  <c r="A26" i="306" l="1"/>
  <c r="B25" i="306"/>
  <c r="C25" i="306" s="1"/>
  <c r="B26" i="306" l="1"/>
  <c r="C26" i="306" s="1"/>
  <c r="A27" i="306"/>
  <c r="B27" i="306" l="1"/>
  <c r="C27" i="306" s="1"/>
  <c r="A28" i="306"/>
  <c r="A29" i="306" l="1"/>
  <c r="B28" i="306"/>
  <c r="C28" i="306" s="1"/>
  <c r="A30" i="306" l="1"/>
  <c r="B29" i="306"/>
  <c r="C29" i="306" s="1"/>
  <c r="B30" i="306" l="1"/>
  <c r="C30" i="306" s="1"/>
  <c r="A31" i="306"/>
  <c r="B31" i="306" l="1"/>
  <c r="C31" i="306" s="1"/>
  <c r="A32" i="306"/>
  <c r="A33" i="306" l="1"/>
  <c r="B32" i="306"/>
  <c r="C32" i="306" s="1"/>
  <c r="A34" i="306" l="1"/>
  <c r="B33" i="306"/>
  <c r="C33" i="306" s="1"/>
  <c r="B34" i="306" l="1"/>
  <c r="C34" i="306" s="1"/>
  <c r="A35" i="306"/>
  <c r="B35" i="306" l="1"/>
  <c r="C35" i="306" s="1"/>
  <c r="A36" i="306"/>
  <c r="A37" i="306" l="1"/>
  <c r="B36" i="306"/>
  <c r="C36" i="306" s="1"/>
  <c r="A38" i="306" l="1"/>
  <c r="B37" i="306"/>
  <c r="C37" i="306" s="1"/>
  <c r="B38" i="306" l="1"/>
  <c r="C38" i="306" s="1"/>
  <c r="A39" i="306"/>
  <c r="B39" i="306" l="1"/>
  <c r="C39" i="306" s="1"/>
  <c r="A40" i="306"/>
  <c r="A41" i="306" l="1"/>
  <c r="B40" i="306"/>
  <c r="C40" i="306" s="1"/>
  <c r="A42" i="306" l="1"/>
  <c r="B41" i="306"/>
  <c r="C41" i="306" s="1"/>
  <c r="B42" i="306" l="1"/>
  <c r="C42" i="306" s="1"/>
  <c r="A43" i="306"/>
  <c r="B43" i="306" l="1"/>
  <c r="C43" i="306" s="1"/>
  <c r="A44" i="306"/>
  <c r="A45" i="306" l="1"/>
  <c r="B44" i="306"/>
  <c r="C44" i="306" s="1"/>
  <c r="A46" i="306" l="1"/>
  <c r="B45" i="306"/>
  <c r="C45" i="306" s="1"/>
  <c r="B46" i="306" l="1"/>
  <c r="C46" i="306" s="1"/>
  <c r="A47" i="306"/>
  <c r="B47" i="306" l="1"/>
  <c r="C47" i="306" s="1"/>
  <c r="A48" i="306"/>
  <c r="A49" i="306" l="1"/>
  <c r="B48" i="306"/>
  <c r="C48" i="306" s="1"/>
  <c r="A50" i="306" l="1"/>
  <c r="B49" i="306"/>
  <c r="C49" i="306" s="1"/>
  <c r="B50" i="306" l="1"/>
  <c r="C50" i="306" s="1"/>
  <c r="A51" i="306"/>
  <c r="B51" i="306" l="1"/>
  <c r="C51" i="306" s="1"/>
  <c r="A52" i="306"/>
  <c r="A53" i="306" l="1"/>
  <c r="B52" i="306"/>
  <c r="C52" i="306" s="1"/>
  <c r="A54" i="306" l="1"/>
  <c r="B53" i="306"/>
  <c r="C53" i="306" s="1"/>
  <c r="B54" i="306" l="1"/>
  <c r="C54" i="306" s="1"/>
  <c r="A55" i="306"/>
  <c r="B55" i="306" l="1"/>
  <c r="C55" i="306" s="1"/>
  <c r="A56" i="306"/>
  <c r="A57" i="306" l="1"/>
  <c r="B56" i="306"/>
  <c r="C56" i="306" s="1"/>
  <c r="A58" i="306" l="1"/>
  <c r="B57" i="306"/>
  <c r="C57" i="306" s="1"/>
  <c r="B58" i="306" l="1"/>
  <c r="C58" i="306" s="1"/>
  <c r="A59" i="306"/>
  <c r="B59" i="306" l="1"/>
  <c r="C59" i="306" s="1"/>
  <c r="A60" i="306"/>
  <c r="A61" i="306" l="1"/>
  <c r="B60" i="306"/>
  <c r="C60" i="306" s="1"/>
  <c r="A62" i="306" l="1"/>
  <c r="B61" i="306"/>
  <c r="C61" i="306" s="1"/>
  <c r="B62" i="306" l="1"/>
  <c r="C62" i="306" s="1"/>
  <c r="A63" i="306"/>
  <c r="B63" i="306" l="1"/>
  <c r="C63" i="306" s="1"/>
  <c r="A64" i="306"/>
  <c r="A65" i="306" l="1"/>
  <c r="B64" i="306"/>
  <c r="C64" i="306" s="1"/>
  <c r="A66" i="306" l="1"/>
  <c r="B65" i="306"/>
  <c r="C65" i="306" s="1"/>
  <c r="B66" i="306" l="1"/>
  <c r="C66" i="306" s="1"/>
  <c r="A67" i="306"/>
  <c r="B67" i="306" l="1"/>
  <c r="C67" i="306" s="1"/>
  <c r="A68" i="306"/>
  <c r="A69" i="306" l="1"/>
  <c r="B68" i="306"/>
  <c r="C68" i="306" s="1"/>
  <c r="A70" i="306" l="1"/>
  <c r="B69" i="306"/>
  <c r="C69" i="306" s="1"/>
  <c r="B70" i="306" l="1"/>
  <c r="C70" i="306" s="1"/>
  <c r="A71" i="306"/>
  <c r="B71" i="306" l="1"/>
  <c r="C71" i="306" s="1"/>
  <c r="A72" i="306"/>
  <c r="A73" i="306" l="1"/>
  <c r="B72" i="306"/>
  <c r="C72" i="306" s="1"/>
  <c r="A74" i="306" l="1"/>
  <c r="B74" i="306" s="1"/>
  <c r="C74" i="306" s="1"/>
  <c r="B4" i="306" s="1"/>
  <c r="B73" i="306"/>
  <c r="C73" i="306" s="1"/>
  <c r="B10" i="304" l="1"/>
  <c r="D10" i="304" s="1"/>
  <c r="B9" i="304"/>
  <c r="D9" i="304" s="1"/>
  <c r="B8" i="304"/>
  <c r="D8" i="304" s="1"/>
  <c r="B7" i="304"/>
  <c r="D7" i="304" s="1"/>
  <c r="B6" i="304"/>
  <c r="D6" i="304" s="1"/>
  <c r="B5" i="304"/>
  <c r="D5" i="304" s="1"/>
  <c r="B4" i="304"/>
  <c r="D4" i="304" s="1"/>
  <c r="D11" i="304" l="1"/>
  <c r="D10" i="302"/>
  <c r="D9" i="302"/>
  <c r="D8" i="302"/>
  <c r="D7" i="302"/>
  <c r="D6" i="302"/>
  <c r="D5" i="302"/>
  <c r="F14" i="300" l="1"/>
  <c r="F13" i="300"/>
  <c r="F12" i="300"/>
  <c r="F11" i="300"/>
  <c r="F10" i="300"/>
  <c r="F9" i="300"/>
  <c r="F8" i="300"/>
  <c r="F7" i="300"/>
  <c r="F6" i="300"/>
  <c r="F5" i="300"/>
  <c r="C17" i="298" l="1"/>
  <c r="D16" i="298"/>
  <c r="E16" i="298" s="1"/>
  <c r="D15" i="298"/>
  <c r="E15" i="298" s="1"/>
  <c r="E14" i="298"/>
  <c r="D14" i="298"/>
  <c r="D13" i="298"/>
  <c r="E13" i="298" s="1"/>
  <c r="E12" i="298"/>
  <c r="D12" i="298"/>
  <c r="D11" i="298"/>
  <c r="E11" i="298" s="1"/>
  <c r="D9" i="298"/>
  <c r="E9" i="298" s="1"/>
  <c r="A4" i="298"/>
  <c r="C10" i="296" l="1"/>
  <c r="E10" i="296" s="1"/>
  <c r="C9" i="296"/>
  <c r="E9" i="296" s="1"/>
  <c r="C8" i="296"/>
  <c r="E8" i="296" s="1"/>
  <c r="C7" i="296"/>
  <c r="E7" i="296" s="1"/>
  <c r="C6" i="296"/>
  <c r="E6" i="296" s="1"/>
  <c r="C5" i="296"/>
  <c r="E5" i="296" s="1"/>
  <c r="C4" i="296"/>
  <c r="E4" i="296" s="1"/>
  <c r="B37" i="294" l="1"/>
  <c r="B36" i="294"/>
  <c r="B35" i="294"/>
  <c r="B34" i="294"/>
  <c r="B33" i="294"/>
  <c r="B32" i="294"/>
  <c r="B31" i="294"/>
  <c r="B30" i="294"/>
  <c r="B29" i="294"/>
  <c r="B28" i="294"/>
  <c r="B27" i="294"/>
  <c r="B26" i="294"/>
  <c r="B25" i="294"/>
  <c r="B24" i="294"/>
  <c r="B23" i="294"/>
  <c r="B22" i="294"/>
  <c r="B21" i="294"/>
  <c r="B20" i="294"/>
  <c r="B19" i="294"/>
  <c r="B18" i="294"/>
  <c r="B17" i="294"/>
  <c r="B16" i="294"/>
  <c r="B15" i="294"/>
  <c r="B14" i="294"/>
  <c r="B13" i="294"/>
  <c r="B12" i="294"/>
  <c r="B11" i="294"/>
  <c r="B10" i="294"/>
  <c r="B9" i="294"/>
  <c r="B8" i="294"/>
  <c r="B7" i="294"/>
  <c r="C13" i="292" l="1"/>
  <c r="C12" i="292"/>
  <c r="C11" i="292"/>
  <c r="C10" i="292"/>
  <c r="C9" i="292"/>
  <c r="C8" i="292"/>
  <c r="C7" i="292"/>
  <c r="C6" i="292"/>
  <c r="C5" i="292"/>
  <c r="C4" i="292"/>
</calcChain>
</file>

<file path=xl/sharedStrings.xml><?xml version="1.0" encoding="utf-8"?>
<sst xmlns="http://schemas.openxmlformats.org/spreadsheetml/2006/main" count="3124" uniqueCount="1592">
  <si>
    <t xml:space="preserve">Visos užduotys pagal vadovėlį: </t>
  </si>
  <si>
    <t>https://sodas.ugdome.lt/metodiniai-dokumentai/perziura/12050</t>
  </si>
  <si>
    <t>Visas užduotis į vieną lentelę surinko Eimutis Karčiauskas</t>
  </si>
  <si>
    <t>Nr</t>
  </si>
  <si>
    <t>Tema</t>
  </si>
  <si>
    <t>Tšk</t>
  </si>
  <si>
    <t>Nuoroda</t>
  </si>
  <si>
    <t>Pažymys</t>
  </si>
  <si>
    <t>Pastabos</t>
  </si>
  <si>
    <t>Šeimos savaitės išlaidos</t>
  </si>
  <si>
    <t>Spręsti 1</t>
  </si>
  <si>
    <t>Šeimos mėnesio išlaidų vaizdavimas diagrama</t>
  </si>
  <si>
    <t>Spręsti 2</t>
  </si>
  <si>
    <t>Gyventojai</t>
  </si>
  <si>
    <t>Spręsti 3</t>
  </si>
  <si>
    <t>Poslinkio nustatymas</t>
  </si>
  <si>
    <t>Spręsti 4</t>
  </si>
  <si>
    <t>Jaunojo ūkininko daržas</t>
  </si>
  <si>
    <t>Spręsti 5</t>
  </si>
  <si>
    <t>Knygų vaikams sąrašas</t>
  </si>
  <si>
    <t>Spręsti 6</t>
  </si>
  <si>
    <t>Dailės darbų įvertinimas</t>
  </si>
  <si>
    <t>Spręsti 7</t>
  </si>
  <si>
    <t>Mineralai</t>
  </si>
  <si>
    <t>Spręsti 8</t>
  </si>
  <si>
    <t>Dailės studija</t>
  </si>
  <si>
    <t>Spręsti 9</t>
  </si>
  <si>
    <t>Svyravimai</t>
  </si>
  <si>
    <t>Spręsti 10</t>
  </si>
  <si>
    <t>Kūno lėkio nuotolio apskaičiavimas</t>
  </si>
  <si>
    <t>Spręsti 11</t>
  </si>
  <si>
    <t>Rutuliai</t>
  </si>
  <si>
    <t>Spręsti 12</t>
  </si>
  <si>
    <t>Lapkričio mėnesio orai</t>
  </si>
  <si>
    <t>Spręsti 13</t>
  </si>
  <si>
    <t>Valiutos keitimas</t>
  </si>
  <si>
    <t>Spręsti 14</t>
  </si>
  <si>
    <t>Krepšinio mokykla „Kenguriukai“</t>
  </si>
  <si>
    <t>Spręsti 15</t>
  </si>
  <si>
    <t>Kelionės</t>
  </si>
  <si>
    <t>Spręsti 16</t>
  </si>
  <si>
    <t>Prekybos centro nuolaidos</t>
  </si>
  <si>
    <t>Spręsti 17</t>
  </si>
  <si>
    <t>Gimnazistų bėgimo rungtynės</t>
  </si>
  <si>
    <t>Spręsti 18</t>
  </si>
  <si>
    <t>Perskaitytų knygų suvestinė</t>
  </si>
  <si>
    <t>Spręsti 19</t>
  </si>
  <si>
    <t>Programavimo konkursas</t>
  </si>
  <si>
    <t>Spręsti 20</t>
  </si>
  <si>
    <t>Kelionės į Klaipėdą</t>
  </si>
  <si>
    <t>Spręsti 21</t>
  </si>
  <si>
    <t>Pasaulio šalys</t>
  </si>
  <si>
    <t>Spręsti 22</t>
  </si>
  <si>
    <t>Projektiniai darbai</t>
  </si>
  <si>
    <t>Spręsti 23</t>
  </si>
  <si>
    <t>Miestai</t>
  </si>
  <si>
    <t>Spręsti 24</t>
  </si>
  <si>
    <t>Spręsti 25</t>
  </si>
  <si>
    <t>Lentelių sudarymas. Langelių ir teksto formatavimas. Funkcijų SUM, AVERAGE ir MAX naudojimas. Duomenų formatų taikymas</t>
  </si>
  <si>
    <t>Šeimos savaitės išlaidos, Lt</t>
  </si>
  <si>
    <t>Sąsajos su Pagrindinio ugdymo bendrąja programa</t>
  </si>
  <si>
    <t>-- Sudaryti lenteles, formatuoti langelius ir tekstą juose.</t>
  </si>
  <si>
    <t>Savaitės diena</t>
  </si>
  <si>
    <t>Išlaidų rūšis</t>
  </si>
  <si>
    <t>-- Naudoti ir kopijuoti sumos, didžiausios reikšmės ir vidurkio funkcijas (SUM, MAX ir AVERAGE).</t>
  </si>
  <si>
    <t>pav1</t>
  </si>
  <si>
    <t>pav2</t>
  </si>
  <si>
    <t>pav3</t>
  </si>
  <si>
    <t>pav4</t>
  </si>
  <si>
    <t>pav5</t>
  </si>
  <si>
    <t>pav6</t>
  </si>
  <si>
    <t>pav7</t>
  </si>
  <si>
    <t>-- Taikyti duomenų formatus.</t>
  </si>
  <si>
    <t>Pirmadienis</t>
  </si>
  <si>
    <t>Naudodamiesi nurodymais ir pateiktu pavyzdžiu, sutvarkykite lentelę, apskaičiuokite nurodytuose langeliuose sumas,</t>
  </si>
  <si>
    <t>Antradienis</t>
  </si>
  <si>
    <t>vidurkį ir didžiausią reikšmę, pritaikykite duomenų formatus.</t>
  </si>
  <si>
    <t>Trečiadienis</t>
  </si>
  <si>
    <t>-- Nustatykite puslapio formatą A4, gulsčią lapo padėtį.</t>
  </si>
  <si>
    <t>Ketvirtadienis</t>
  </si>
  <si>
    <t>-- Pasirinkite puslapio paraštes: viršutinę – 2,5 cm, apatinę – 2,5 cm, kairiąją – 1,5 cm, dešiniąją – 1 cm.</t>
  </si>
  <si>
    <t>Penktadienis</t>
  </si>
  <si>
    <t>-- Informacijai perteikti lentelėje pasirinkite teksto šriftą Arial, dydį – 9 pt.</t>
  </si>
  <si>
    <t>Šeštadienis</t>
  </si>
  <si>
    <t>-- Informaciją lentelėje išdėstykite ir formatuokite taip, kaip pateikta pavyzdyje:</t>
  </si>
  <si>
    <t>Sekmadienis</t>
  </si>
  <si>
    <t> suliekite reikiamus langelius;</t>
  </si>
  <si>
    <t> langeliuose tekstą, kuris netelpa vienoje eilutėje, nukelkite į kitą eilutę;</t>
  </si>
  <si>
    <t>Dienos išlaidų vidurkis ir didžiausia suma</t>
  </si>
  <si>
    <t> nustatykite langeliams vertikaliai ir horizontaliai centrinę lygiuotę.</t>
  </si>
  <si>
    <t>-- Įrėminkite pirmąją lentelę.</t>
  </si>
  <si>
    <t>Išleistos pinigų sumos vidurkis</t>
  </si>
  <si>
    <t>-- Langelyje I6 panaudokite tinkamą funkciją – apskaičiuokite pinigų sumą, išleistą per dieną. Langelio I6 formulę nukopijuokite iki I12 langelio.</t>
  </si>
  <si>
    <t>Didžiausia išleistų pinigų suma</t>
  </si>
  <si>
    <t>-- Langelyje C16 apskaičiuokite išleistos pinigų sumos vidurkį. Naudokite tinkamą matematinę funkciją.</t>
  </si>
  <si>
    <t>-- Langelyje C17, naudodami tinkamą funkciją, apskaičiuokite didžiausią išleistų pinigų sumą.</t>
  </si>
  <si>
    <t>Pavadinimai</t>
  </si>
  <si>
    <t>-- Visiems langeliams su skaitiniais duomenimis pritaikykite valiutos duomenų formatą Lt.</t>
  </si>
  <si>
    <t>Maistui</t>
  </si>
  <si>
    <t>-- Visus skaičiavimo rezultatus pateikite sveikuoju skaičiumi.</t>
  </si>
  <si>
    <t>Degalams</t>
  </si>
  <si>
    <t>VERTINIMO LENTELĖ</t>
  </si>
  <si>
    <t>Namų buičiai</t>
  </si>
  <si>
    <t>Tikrinami gebėjimai Vertinimo kriterijai Vertinimas (taškais)</t>
  </si>
  <si>
    <t>Aprangai</t>
  </si>
  <si>
    <t>Puslapio formato nustatymas</t>
  </si>
  <si>
    <t>Kitoms prekėms</t>
  </si>
  <si>
    <t>Pasirinktas A4 lapo formatas, gulsčia lapo padėtis.</t>
  </si>
  <si>
    <t>Pramogoms</t>
  </si>
  <si>
    <t>Nustatytos paraštės: viršutinė – 2,5 cm, apatinė – 2,5 cm, kairioji – 1,5 cm, dešinioji – 1 cm.</t>
  </si>
  <si>
    <t>Pinigų suma, išleista per dieną</t>
  </si>
  <si>
    <t>Lentelės ir informacijos joje tvarkymas</t>
  </si>
  <si>
    <t>Pasirinktas lentelės pagrindinės informacijos teksto šriftas Arial, dydis – 9 pt. 1</t>
  </si>
  <si>
    <t>Sulietas bent vienas iš langelių Išlaidų rūšys ir Savaitės diena. 1</t>
  </si>
  <si>
    <t>Bent viename langelyje tekstas, kuris netelpa vienoje eilutėje, nukeltas į kitą eilutę. 1</t>
  </si>
  <si>
    <t>Sulieti abu lentelės langeliai ir visuose langeliuose tekstas, netelpantis vienoje eilutėje, nukeltas į kitą eilutę.</t>
  </si>
  <si>
    <t>Abiejų lentelių visiems langeliams nustatyta ir vertikaliai, ir horizontaliai centrinė lygiuotė.</t>
  </si>
  <si>
    <t>Nustatyta ir vertikaliai, ir horizontaliai centrinė lygiuotė bent dviem langeliams.</t>
  </si>
  <si>
    <t>Lentelėms sukurti rėmeliai. 1</t>
  </si>
  <si>
    <t>Funkcijų naudojimas</t>
  </si>
  <si>
    <t>Langelyje I6 panaudota sumos funkcija SUM – =SUM(C6:H6).</t>
  </si>
  <si>
    <t>Formulėje nenaudojama funkcija SUM, bet ji skaičiuoja teisingus rezultatus.</t>
  </si>
  <si>
    <t>Naudojant funkciją SUM teisingai apskaičiuota suma langelių bloke (I6:I12).</t>
  </si>
  <si>
    <t>Langelyje C16 taisyklingai panaudota vidurkio funkcija AVERAGE – =AVERAGE(I6:I12).</t>
  </si>
  <si>
    <t>Formulėje nenaudojama funkcija AVERAGE, bet ji skaičiuoja teisingą rezultatą.</t>
  </si>
  <si>
    <t>Langelyje C17 taisyklingai panaudota didžiausios reikšmės funkcija MAX – =MAX(I6:I12).</t>
  </si>
  <si>
    <t>Formulėje nenaudojama funkcija MAX, bet ji skaičiuoja teisingą rezultatą.</t>
  </si>
  <si>
    <t>Duomenų formatų taikymas</t>
  </si>
  <si>
    <t>Visiems skaitiniams duomenims pritaikytas valiutos duomenų formatas Lt.</t>
  </si>
  <si>
    <t>Bent vienam skaitiniam rezultatui pritaikytas valiutos duomenų formatas Lt.</t>
  </si>
  <si>
    <t>Visų rezultatų duomenų formatas – sveikasis skaičius.</t>
  </si>
  <si>
    <t>Bent vienų rezultatų duomenų formatas – sveikasis skaičius.</t>
  </si>
  <si>
    <t>Iš viso 20</t>
  </si>
  <si>
    <t>Šeimos mėnesio išlaidos</t>
  </si>
  <si>
    <t>Duomenų vaizdavimas diagrama</t>
  </si>
  <si>
    <t>-- Vaizduoti duomenis diagrama.</t>
  </si>
  <si>
    <t>Pinigų suma, išleista per mėnesį</t>
  </si>
  <si>
    <t>Naudodamiesi pateiktos lentelės informacija „Šeimos mėnesio išlaidos“ ir pateiktu pavyzdžiu,</t>
  </si>
  <si>
    <t>Maistas</t>
  </si>
  <si>
    <t>sukurkite skritulinę diagramą, vaizduojančią šeimos mėnesio išlaidas procentine išraiška.</t>
  </si>
  <si>
    <t>Rūbai, avalynė</t>
  </si>
  <si>
    <t>-- Diagramą kurkite iš duomenų sekos B5:B11.</t>
  </si>
  <si>
    <t>Lėšos namų ūkio reikmėms</t>
  </si>
  <si>
    <t>-- Diagramos tipas – dvimatė, padalinta skritulinė:</t>
  </si>
  <si>
    <t>Degalai šeimos automobiliams</t>
  </si>
  <si>
    <t>-- Diagramos legendą įdėkite iš dešinės.</t>
  </si>
  <si>
    <t>Taupymas</t>
  </si>
  <si>
    <t>-- Įrašykite diagramos pavadinimą Mėnesio išlaidos. Pasirinkite šriftą Arial, dydį – 12 pt, paryškintą stilių.</t>
  </si>
  <si>
    <t>Pramogos</t>
  </si>
  <si>
    <t>-- Diagramoje pateikite duomenų skaitinių reikšmių procentinę išraišką.</t>
  </si>
  <si>
    <t>Kita (knygos, vaistai ir pan.)</t>
  </si>
  <si>
    <t>-- Lentelę ir diagramą pavaizduokite viename lakšte.</t>
  </si>
  <si>
    <t>-- Pervardinkite lakštą Mėnesio_išlaidos.</t>
  </si>
  <si>
    <t>Iš nurodytos duomenų sekos sukurta skritulinė diagrama.</t>
  </si>
  <si>
    <t>Diagramos tipas – dvimatė, padalinta skritulinė.</t>
  </si>
  <si>
    <t>Diagramoje sukurta legenda ir patalpinta iš dešinės.</t>
  </si>
  <si>
    <t>Įrašytas diagramos pavadinimas Mėnesio išlaidos.</t>
  </si>
  <si>
    <t>Diagramos pavadinimo šriftas – Arial, dydis – 12 pt, stilius – paryškintas.</t>
  </si>
  <si>
    <t>Pateikta duomenų skaitinių reikšmių procentinė išraiška.</t>
  </si>
  <si>
    <t>Lentelė ir diagrama vaizduojamos viename lakšte.</t>
  </si>
  <si>
    <t>Lakštas pervardintas, kaip nurodyta.</t>
  </si>
  <si>
    <t>Iš viso 8</t>
  </si>
  <si>
    <t>Gyventojų skaičius 2013 m. Lietuvoje -</t>
  </si>
  <si>
    <t>Lentelių formatavimas, veiksmai su eilutėmis ir stulpeliais. Duomenų formatų nustatymas. Skirtingų tipų koordinačių naudojimas</t>
  </si>
  <si>
    <t>Sąsajos su Bendrąja programa</t>
  </si>
  <si>
    <t>Apskritis</t>
  </si>
  <si>
    <t>Gyventojų skaičius</t>
  </si>
  <si>
    <t>Gyventojų pasiskirstymas apskrityse procentais</t>
  </si>
  <si>
    <t>-- Nustatyti lentelės eilučių aukštį ir stulpelio plotį.</t>
  </si>
  <si>
    <t>Alytaus apskritis</t>
  </si>
  <si>
    <t>-- Formatuoti lenteles, joje esančią informaciją.</t>
  </si>
  <si>
    <t>Kauno apskritis</t>
  </si>
  <si>
    <t>-- Tinkamai naudoti formulėse mišriąsias ir santykines koordinates.</t>
  </si>
  <si>
    <t>Klaipėdos apskritis</t>
  </si>
  <si>
    <t>-- Taikyti procentų duomenų formatą.</t>
  </si>
  <si>
    <t>Marijampolės apskritis</t>
  </si>
  <si>
    <t>Pateikta lentelė „Gyventojų skaičius 2013 m. Lietuvoje“. Vadovaudamiesi nurodymais, sutvarkykite ir užpildykite lentelę.</t>
  </si>
  <si>
    <t>Panevėžio apskritis</t>
  </si>
  <si>
    <t>Nurodymai:</t>
  </si>
  <si>
    <t>Šiaulių apskritis</t>
  </si>
  <si>
    <t>-- Pritaikykite lentelei „Šviesus 13“ lentelės stilių.</t>
  </si>
  <si>
    <t>Tauragės apskritis</t>
  </si>
  <si>
    <t>-- Nustatykite lentelės eilučių aukštį – 0,9 cm, stulpelių plotį – 5,2 cm.</t>
  </si>
  <si>
    <t>Telšių apskritis</t>
  </si>
  <si>
    <t>-- Langelių tekstą, netelpantį vienoje eilutėje, nukelkite į kitą eilutę.</t>
  </si>
  <si>
    <t>Utenos apskritis</t>
  </si>
  <si>
    <t>-- Nustatykite langelių tekstui centrinę horizontaliai ir vertikaliai lygiuotę, skaitmenims – horizontaliai dešininę, vertikaliai</t>
  </si>
  <si>
    <t>Vilniaus apskritis</t>
  </si>
  <si>
    <t>centrinę.</t>
  </si>
  <si>
    <t>-- Skaičiuoklės lakšto langelyje C4 įrašykite formulę, apskaičiuojančią, kurią dalį sudaro konkrečios apskrities gyventojų skaičius</t>
  </si>
  <si>
    <t>procentais nuo visos Lietuvos gyventojų skaičiaus. Formulėje naudokite mišriąsias koordinates.</t>
  </si>
  <si>
    <t>-- Formulę, esančią langelyje C4, nukopijuokite iki langelio C13.</t>
  </si>
  <si>
    <t>-- Rezultatams pritaikykite procentų duomenų formatą.</t>
  </si>
  <si>
    <t>Duomenų pateikimas lentelėje</t>
  </si>
  <si>
    <t>Lentelei pritaikytas „Šviesus 13“ lentelės stilius. 1</t>
  </si>
  <si>
    <t>Nustatytas lentelės:</t>
  </si>
  <si>
    <t>eilučių aukštis – 0,9 cm;</t>
  </si>
  <si>
    <t>stulpelių plotis – 5,2 cm.</t>
  </si>
  <si>
    <t>Lentelės antraštės langeliuose netelpantis tekstas nukeltas į kitą eilutę. 1 6</t>
  </si>
  <si>
    <t>Lentelės langelių tekstui nustatyta centrinė horizontaliai ir vertikaliai lygiuotė.</t>
  </si>
  <si>
    <t>Lentelės langelių skaitinei informacijai nustatyta horizontaliai dešininė ir vertikaliai centrinė</t>
  </si>
  <si>
    <t>lygiuotė.</t>
  </si>
  <si>
    <t>Skirtingų tipų koordinačių</t>
  </si>
  <si>
    <t>naudojimas formulėse</t>
  </si>
  <si>
    <t>Langelyje C4 teisingai įrašyta formulė ir panaudota mišrioji koordinatė = B4/C$1.</t>
  </si>
  <si>
    <t>Pastaba. Jei taisyklingoje formulėje panaudota absoliučioji koordinatė, skiriami du taškai.</t>
  </si>
  <si>
    <t>Teisingai įrašyta formulė, bet nepanaudota mišrioji (absoliučioji) koordinatė.</t>
  </si>
  <si>
    <t>Rezultatai apskaičiuoti teisingai langelių bloke C5:C13.</t>
  </si>
  <si>
    <t>Rezultatams pritaikytas procentų formatas.</t>
  </si>
  <si>
    <t>Bent vienam, dviem rezultatams pritaikytas procentų formatas.</t>
  </si>
  <si>
    <t>Iš viso 11</t>
  </si>
  <si>
    <t xml:space="preserve">Gyventojų skaičius 2013 m. Lietuvoje - </t>
  </si>
  <si>
    <t>2013</t>
  </si>
  <si>
    <t>Gyventojų pasiskirstymas procentais apskrityse</t>
  </si>
  <si>
    <t>Duomenų formatų nustatymas. Skirtingų tipų koordinačių naudojimas. Duomenų vaizdavimas diagrama</t>
  </si>
  <si>
    <t>-- Formulėse tinkamai naudoti langelių skirtingo tipo koordinates.</t>
  </si>
  <si>
    <t>t, s</t>
  </si>
  <si>
    <t>S, m</t>
  </si>
  <si>
    <r>
      <t>Tolygiai kintamai judančio kūno poslinkis apskaičiuojamas pagal formulę:  S = v</t>
    </r>
    <r>
      <rPr>
        <vertAlign val="subscript"/>
        <sz val="11"/>
        <color theme="1"/>
        <rFont val="Calibri"/>
        <family val="2"/>
        <charset val="186"/>
        <scheme val="minor"/>
      </rPr>
      <t>0</t>
    </r>
    <r>
      <rPr>
        <sz val="11"/>
        <color theme="1"/>
        <rFont val="Calibri"/>
        <family val="2"/>
        <charset val="186"/>
        <scheme val="minor"/>
      </rPr>
      <t>t +</t>
    </r>
    <r>
      <rPr>
        <i/>
        <sz val="11"/>
        <color theme="1"/>
        <rFont val="Calibri"/>
        <family val="2"/>
        <charset val="186"/>
        <scheme val="minor"/>
      </rPr>
      <t xml:space="preserve"> a</t>
    </r>
    <r>
      <rPr>
        <sz val="11"/>
        <color theme="1"/>
        <rFont val="Calibri"/>
        <family val="2"/>
        <charset val="186"/>
        <scheme val="minor"/>
      </rPr>
      <t>t</t>
    </r>
    <r>
      <rPr>
        <vertAlign val="superscript"/>
        <sz val="11"/>
        <color theme="1"/>
        <rFont val="Calibri"/>
        <family val="2"/>
        <charset val="186"/>
        <scheme val="minor"/>
      </rPr>
      <t>2</t>
    </r>
    <r>
      <rPr>
        <sz val="11"/>
        <color theme="1"/>
        <rFont val="Calibri"/>
        <family val="2"/>
        <charset val="186"/>
        <scheme val="minor"/>
      </rPr>
      <t>/2</t>
    </r>
  </si>
  <si>
    <r>
      <t>kur S – poslinkis, t – laikas, v</t>
    </r>
    <r>
      <rPr>
        <vertAlign val="subscript"/>
        <sz val="11"/>
        <color theme="1"/>
        <rFont val="Calibri"/>
        <family val="2"/>
        <charset val="186"/>
        <scheme val="minor"/>
      </rPr>
      <t>0</t>
    </r>
    <r>
      <rPr>
        <sz val="11"/>
        <color theme="1"/>
        <rFont val="Calibri"/>
        <family val="2"/>
        <charset val="186"/>
        <scheme val="minor"/>
      </rPr>
      <t xml:space="preserve"> – pradinis greitis, o</t>
    </r>
    <r>
      <rPr>
        <i/>
        <sz val="11"/>
        <color theme="1"/>
        <rFont val="Calibri"/>
        <family val="2"/>
        <charset val="186"/>
        <scheme val="minor"/>
      </rPr>
      <t xml:space="preserve"> a</t>
    </r>
    <r>
      <rPr>
        <sz val="11"/>
        <color theme="1"/>
        <rFont val="Calibri"/>
        <family val="2"/>
        <charset val="186"/>
        <scheme val="minor"/>
      </rPr>
      <t xml:space="preserve"> – kūno judėjimo pagreitis. Naudodamiesi nurodymais ir </t>
    </r>
  </si>
  <si>
    <t>pateikta skaitine informacija, apskaičiuokite poslinkį po 1, 2… 30 sekundžių ir nubrėžkite S(t) taškinę diagramą.</t>
  </si>
  <si>
    <t>-- Langelių bloke A3:B4 sukurkite lentelę su tokiais duomenimis:</t>
  </si>
  <si>
    <t> Langelyje B7 įrašykite duotą poslinkio formulę. Formulėje naudokite mišriąsias koordinates ir laipsnio kėlimą.</t>
  </si>
  <si>
    <t> Nukopijuokite langelyje B7 esančią formulę į langelių bloką B8:B37.</t>
  </si>
  <si>
    <t> Rezultatus pateikite dviejų ženklų po kablelio tikslumu.</t>
  </si>
  <si>
    <t> Sukurkite taškinę diagramą, vaizduojančią visus poslinkio S duomenis, ir pateikite ją šalia (iš dešinės) duomenų lentelės jos neuždengdami.</t>
  </si>
  <si>
    <t> Įrašykite diagramos pavadinimą Tolygiai kintamai kūno judėjimo grafikas ir pasirinkite 12 pt dydžio Arial šriftą.</t>
  </si>
  <si>
    <t> Įrašykite X ašies pavadinimą Laikas, s, Y ašies – Poslinkis, m. Pasirinkite 10 pt Arial šriftą.</t>
  </si>
  <si>
    <t> Pašalinkite legendą.</t>
  </si>
  <si>
    <t>Formulių rašymas sprendžiant užduotis, langelių koordinačių  naudojimas formulėse</t>
  </si>
  <si>
    <t>Sukurta duomenų lentelė, joje įrašyti duomenys.</t>
  </si>
  <si>
    <t>Taisyklingai įrašytas bent vienas viršutinysis arba apatinysis indeksai.</t>
  </si>
  <si>
    <t>Langelyje B7 įrašyta teisinga formulė =B$3*A7+B$4*A7^2/2:</t>
  </si>
  <si>
    <t>formulėje teisingai įrašyta duota poslinkio lygtis;</t>
  </si>
  <si>
    <t>formulėje naudojamos mišriosios koordinatės;</t>
  </si>
  <si>
    <t>formulėje panaudotas kėlimas laipsniu arba funkcija.</t>
  </si>
  <si>
    <t>Pastaba. Vietoj mišriųjų gali būti naudojamos absoliučiosios koordinatės $B$3 ir $B$4.</t>
  </si>
  <si>
    <t>Rezultatai teisingai apskaičiuoti langelių bloke B8:B37.</t>
  </si>
  <si>
    <t>Visi rezultatai pateikiami dviejų ženklų po kablelio tikslumu.</t>
  </si>
  <si>
    <t>Bent vienas, du rezultatai pateikiami dviejų ženklų po kablelio tikslumu.</t>
  </si>
  <si>
    <t>Šalia duomenų lentelės (iš dešinės) jos neuždengiant sukurta diagrama – funkcijos grafikas.</t>
  </si>
  <si>
    <t>Funkcijos grafikas – taškinė diagrama.</t>
  </si>
  <si>
    <t>Diagramoje vaizduojami visi poslinkio S duomenys.</t>
  </si>
  <si>
    <t>Įrašytas diagramos pavadinimas Tolygiai kintamai judančio kūno judėjimo grafikas.</t>
  </si>
  <si>
    <t>Diagramos pavadinimo šriftas – Arial, dydis – 12 pt.</t>
  </si>
  <si>
    <t>Įrašytas X ašies pavadinimas Laikas, s, Y ašies – Poslinkis, m.</t>
  </si>
  <si>
    <t>Diagramų ašių teksto šriftas – Arial, dydis – 10 pt.</t>
  </si>
  <si>
    <t>Pašalinta legenda.</t>
  </si>
  <si>
    <t>Iš viso 16</t>
  </si>
  <si>
    <r>
      <t>v</t>
    </r>
    <r>
      <rPr>
        <vertAlign val="subscript"/>
        <sz val="10"/>
        <color theme="1"/>
        <rFont val="Arial"/>
        <family val="2"/>
      </rPr>
      <t>0,</t>
    </r>
    <r>
      <rPr>
        <sz val="11"/>
        <color theme="1"/>
        <rFont val="Calibri"/>
        <family val="2"/>
        <charset val="186"/>
        <scheme val="minor"/>
      </rPr>
      <t xml:space="preserve"> m/s</t>
    </r>
  </si>
  <si>
    <r>
      <t>a, m/s</t>
    </r>
    <r>
      <rPr>
        <vertAlign val="superscript"/>
        <sz val="10"/>
        <color theme="1"/>
        <rFont val="Arial"/>
        <family val="2"/>
      </rPr>
      <t>2</t>
    </r>
  </si>
  <si>
    <t>Funkcijų DATE, SUM naudojimas sprendžiant uždavinius (arba formulėse)</t>
  </si>
  <si>
    <t>Daržovės</t>
  </si>
  <si>
    <t>Sėjos data</t>
  </si>
  <si>
    <t>Laikas, per kurį subręsta derlius</t>
  </si>
  <si>
    <t>Derliaus pradžia</t>
  </si>
  <si>
    <t>-- Naudoti datos funkciją DATE, atlikti su ja veiksmus.</t>
  </si>
  <si>
    <t>Salotos</t>
  </si>
  <si>
    <t>2014-05-05</t>
  </si>
  <si>
    <t>-- Naudoti matematinę funkciją SUM.</t>
  </si>
  <si>
    <t>Špinatai</t>
  </si>
  <si>
    <t>Ūkininkas sėja daržoves pasirinktą dieną ir tikisi po tam tikro laiko sulaukti derliaus.</t>
  </si>
  <si>
    <t>Ridikėliai</t>
  </si>
  <si>
    <t xml:space="preserve"> Padėkite ūkininkui apskaičiuoti numatomą derliaus pradžios datą.</t>
  </si>
  <si>
    <t>Žirniai</t>
  </si>
  <si>
    <t xml:space="preserve"> -- Skaičiuoklės lakšto langeliuose C4:C10 pritaikykite atitinkamą datos funkciją. Datos formatas – MMMM-MM-DD.</t>
  </si>
  <si>
    <t>Agurkai</t>
  </si>
  <si>
    <t>2014-05-09</t>
  </si>
  <si>
    <t xml:space="preserve"> -- Langelyje E4 apskaičiuokite derliaus pradžios datą – prie sėjos datos pridėkite laiką, per kurį subręsta daržovės.</t>
  </si>
  <si>
    <t>Morkos</t>
  </si>
  <si>
    <t>2014-05-13</t>
  </si>
  <si>
    <t>-- Langelio E4 formulę nukopijuokite į E5:E10 bloką.</t>
  </si>
  <si>
    <t>Moliūgai</t>
  </si>
  <si>
    <t>Taisyklingai panaudota datos funkcija DATE bent viename nurodytame langelyje.</t>
  </si>
  <si>
    <t>Nustatytas datos formatas MMMM-MM-DD bent viename nurodytame langelyje.</t>
  </si>
  <si>
    <t>Visuose bloko C4:C10 langeliuose teisingai panaudota DATE funkcija ir nustatytas datos</t>
  </si>
  <si>
    <t>formatas MMMM-MM-DD.</t>
  </si>
  <si>
    <t>Langelių bloke E4:E10 teisingai apskaičiuotos sumos.</t>
  </si>
  <si>
    <t>Formulėse naudojama funkcija SUM.</t>
  </si>
  <si>
    <t>Iš viso 5</t>
  </si>
  <si>
    <t>Knygų vaikams SĄRAŠAS</t>
  </si>
  <si>
    <t>Knygynas „Mažiems ir dideliems“</t>
  </si>
  <si>
    <t xml:space="preserve">Data </t>
  </si>
  <si>
    <t>PVM</t>
  </si>
  <si>
    <t>Eil. nr.</t>
  </si>
  <si>
    <t>Knygos pavadinimas</t>
  </si>
  <si>
    <t>Vieneto kaina be PVM</t>
  </si>
  <si>
    <t>Pritaikytas PVM</t>
  </si>
  <si>
    <t>Visa knygos suma su PVM</t>
  </si>
  <si>
    <t>Spalvinimo knygelė „Pagranduko nuotykiai“</t>
  </si>
  <si>
    <t>Komiksų žurnalas „Juokis ir būsi sveikas“</t>
  </si>
  <si>
    <t>Šiuo metu prekyboje nėra</t>
  </si>
  <si>
    <t>Pasakų knyga „Neužmirštuolė“</t>
  </si>
  <si>
    <t>Knyga „Apie poną Nieką“</t>
  </si>
  <si>
    <t>Sakmių knyga „Kaip Saulė pas Žemę į svečius ėjo“</t>
  </si>
  <si>
    <t>Spalvinimo knygelė „Kokios spalvos sniegas?“</t>
  </si>
  <si>
    <t>Pasakų knyga „Nykštukai ir Milžinai“</t>
  </si>
  <si>
    <t>Knyga „Runtuliuko nuotykiai“</t>
  </si>
  <si>
    <t>Skirtingų knygų knygyne skaičius</t>
  </si>
  <si>
    <t>Funkcijų TODAY, COUNT, SUM naudojimas. Duomenų formatų nustatymas. Skirtingų tipų</t>
  </si>
  <si>
    <t>langelių koordinačių naudojimas</t>
  </si>
  <si>
    <t>-- Naudoti TODAY, COUNT, SUM funkcijas.</t>
  </si>
  <si>
    <t>-- Tinkamai naudoti formulėse skirtingo tipo langelių koordinates.</t>
  </si>
  <si>
    <t>Saugyklos failo sk_6d.xlsx lakšte Knygos pateikta lentelė „Knygų vaikams sąrašas“, kurioje pateikta informacija –</t>
  </si>
  <si>
    <t>Knygos pavadinimas, Vieneto kaina be PVM, Pritaikytas PVM. Vadovaudamiesi nurodymais užpildykite knygų vaikams sąrašą.</t>
  </si>
  <si>
    <t>-- Langelyje A4, naudodamiesi atitinkama funkcija, įrašykite dabartinę datą. Datos formatas – MMMM-MM-DD.</t>
  </si>
  <si>
    <t>-- Langelyje D9 (Pritaikytas PVM) įrašykite formulę, skaičiuojančią pridėtinės vertės mokestį. Jis apskaičiuojamas vieneto kainą</t>
  </si>
  <si>
    <t>be PVM padauginus iš PVM reikšmės. PVM reikšmė pateikta B7 langelyje. Formulėje naudokite mišriąsias arba absoliučiąsias koordinates.</t>
  </si>
  <si>
    <t>-- Nukopijuokite langelyje D9 esančią formulę į langelių bloką D11:D16.</t>
  </si>
  <si>
    <t>-- Langelyje E9, naudodamiesi tinkama funkcija, įrašykite formulę, kuri skaičiuotų Pritaikytą PVM ir Vieneto kainą be PVM, Visą knygos sumą su PVM.</t>
  </si>
  <si>
    <t>-- Nukopijuokite langelyje E9 esančią formulę į langelių bloką E11:E16.</t>
  </si>
  <si>
    <t>-- Langelyje C17 įrašykite formulę, kuri skaičiuoja, kiek skirtingų knygų vaikams yra knygyne. Naudokite atitinkamą funkciją.</t>
  </si>
  <si>
    <t>-- Rezultatus, išskyrus knygų kiekį, pateikite dviejų ženklų po kablelio tikslumu. Knygų kiekį pateikite duomenų tipu Bendra.</t>
  </si>
  <si>
    <t>Panaudota funkcija TODAY – TODAY().</t>
  </si>
  <si>
    <t>Nustatytas datos formatas – MMMM-MM-DD.</t>
  </si>
  <si>
    <t>Langelyje D9 užrašyta formulė = C9*B$6.</t>
  </si>
  <si>
    <t>Teisingai užrašyta formulė, bet nepanaudota mišrioji (absoliučioji) koordinatė.</t>
  </si>
  <si>
    <t>Rezultatai teisingai apskaičiuoti bloke D11:D16.</t>
  </si>
  <si>
    <t>Langelyje E9 formulėje panaudota funkcija SUM.</t>
  </si>
  <si>
    <t>Langelyje E9 taisyklingai apskaičiuota suma.</t>
  </si>
  <si>
    <t>Langelių bloke E11:E16 teisingai apskaičiuoti rezultatai.</t>
  </si>
  <si>
    <t>Langelyje C17 naudojama funkcija COUNT.</t>
  </si>
  <si>
    <t>Langelyje C17 įrašyta formulė =COUNT(C9:C16).</t>
  </si>
  <si>
    <t>Visų rezultatai pateikiami dviejų ženklų po kableliu tikslumu.</t>
  </si>
  <si>
    <t>Bent vieno, dviejų rezultatai pateikiami dviejų ženklų po kablelio tikslumu.</t>
  </si>
  <si>
    <t>Knygų kiekio rezultatų duomenų tipas – Bendra.</t>
  </si>
  <si>
    <t>Iš viso 13</t>
  </si>
  <si>
    <t>Funkcijų ROUND, AVERAGE naudojimas</t>
  </si>
  <si>
    <t>Eil. Nr,</t>
  </si>
  <si>
    <t>Vardas</t>
  </si>
  <si>
    <t>Darbo dalių įvertinimas, taškais</t>
  </si>
  <si>
    <t>Įvertinimas taškais</t>
  </si>
  <si>
    <t>-- Sprendžiant uždavinius, naudoti (taikyti) formulėse funkcijas ROUND, AVERAGE.</t>
  </si>
  <si>
    <t>1 dalis</t>
  </si>
  <si>
    <t>2 dalis</t>
  </si>
  <si>
    <t>3 dalis</t>
  </si>
  <si>
    <t>Mokiniai atlieka dailės kūrybines užduotis, kurias sudaro trys dalys. Kiekviena dalis vertinama 0–100 taškų. Naudodamiesi</t>
  </si>
  <si>
    <t>Benas</t>
  </si>
  <si>
    <t>saugyklos failo sk_7d.xlsx lentelės „Dailės darbų įvertinimas“ informacija ir nurodymais, apskaičiuokite, kokį</t>
  </si>
  <si>
    <t>Arnas</t>
  </si>
  <si>
    <t>įvertinimą balais 0–100 gavo kiekvienas mokinys. Vertinama tik pilnomis dešimtimis, pvz.: 10, 20… 100.</t>
  </si>
  <si>
    <t>Toma</t>
  </si>
  <si>
    <t>-- Langelyje F5 įrašykite formulę, kuri apskaičiuotų:</t>
  </si>
  <si>
    <t>Paulius</t>
  </si>
  <si>
    <t> trijų įvertinimų vidurkį (naudokite atitinkamą funkciją);</t>
  </si>
  <si>
    <t>Diana</t>
  </si>
  <si>
    <t> rezultatus, pateiktus sveikuoju skaičiumi, pvz., 37,777 ~ 40. Naudokite atitinkamą funkciją.</t>
  </si>
  <si>
    <t>Karolina</t>
  </si>
  <si>
    <t>-- Nukopijuokite langelio F5 formulę į langelių bloką F6:F14.</t>
  </si>
  <si>
    <t>Laura</t>
  </si>
  <si>
    <t>Edvinas</t>
  </si>
  <si>
    <t>Rokas</t>
  </si>
  <si>
    <t>Funkcijų naudojimas formulėse</t>
  </si>
  <si>
    <t>Eglė</t>
  </si>
  <si>
    <t>Langelyje F5 įrašyta formulė =ROUND(AVERAGE(C5:E5);-1) (gali būti išvardytos koordinatės –</t>
  </si>
  <si>
    <t>(C5;D5;E5):</t>
  </si>
  <si>
    <t>apskaičiuotas teisingas rezultatas;</t>
  </si>
  <si>
    <t>panaudota funkcija AVERAGE;</t>
  </si>
  <si>
    <t>panaudota funkcija ROUND;</t>
  </si>
  <si>
    <t>nurodytas dešimtainis skaičius –1.</t>
  </si>
  <si>
    <t>Rezultatai apskaičiuoti teisingai langelių bloke F6:F14.</t>
  </si>
  <si>
    <t>Funkcijos TRUNC naudojimas formulėje (sprendžiant uždavinį)</t>
  </si>
  <si>
    <t>Mineralai graikiniuose riešutuose</t>
  </si>
  <si>
    <t>-- Sprendžiant uždavinius, naudoti (taikyti) formulėse funkciją TRUNC.</t>
  </si>
  <si>
    <t>Mineralas</t>
  </si>
  <si>
    <t>Mineralo dienos norma suaugusiam žmogui, mg</t>
  </si>
  <si>
    <t>Mineralų kiekis, esantis viename riešuto branduolyje, mg</t>
  </si>
  <si>
    <t>Riešutų branduolių skaičius, kuriame yra mineralų dienos norma</t>
  </si>
  <si>
    <t>Riešutai pasižymi mineralų gausa, ypač daug jų yra graikiniuose riešutuose.</t>
  </si>
  <si>
    <t>Kalis</t>
  </si>
  <si>
    <t>Naudodamiesi saugyklos faile sk_8d.xlsx pateikta informacija „Mineralai graikiniuose riešutuose“ ir nurodymais, langelyje D5 įrašykite</t>
  </si>
  <si>
    <t>Magnis</t>
  </si>
  <si>
    <t>formulę, kuri apskaičiuotų Riešutų branduolių skaičių, kuriame yra mineralų dienos norma.</t>
  </si>
  <si>
    <t>Cinkas</t>
  </si>
  <si>
    <t>-- Norma skaičiuojama duomenis Dienos norma, mg dalijant iš duomenų Mineralų kiekis, esantis viename branduolyje, mg.</t>
  </si>
  <si>
    <t>Kalcis</t>
  </si>
  <si>
    <t>-- Naudodamiesi atitinkama funkcija, duomenis pavaizduokite be trupmeninės dalies, pvz., 25,8 ~ 25.</t>
  </si>
  <si>
    <t>Fosforas</t>
  </si>
  <si>
    <t>-- Nukopijuokite langelio D5 formulę į bloką D6:D10.</t>
  </si>
  <si>
    <t>Geležis</t>
  </si>
  <si>
    <t>-- Duomenis Mineralų kiekis, esantis viename branduolyje, mg pateikite vieno ženklo po kablelio tikslumu.</t>
  </si>
  <si>
    <t>Langelyje D5 įrašyta formulė =TRUNC(B5/C5;0):</t>
  </si>
  <si>
    <t>panaudota funkcija TRUNC;</t>
  </si>
  <si>
    <t>teisingai įrašytas santykis – B5/C5;</t>
  </si>
  <si>
    <t>funkcijoje TRUNC nurodytas antras argumentas (0).</t>
  </si>
  <si>
    <t>Rezultatai apskaičiuoti teisingai langelių bloke D6:D10.</t>
  </si>
  <si>
    <t>Duomenys Mineralų kiekis, esantis viename branduolyje, mg pateikti vieno ženklo po kablelio tikslumu.</t>
  </si>
  <si>
    <t>Bent vieni duomenys Mineralų kiekis, esantis viename branduolyje, mg pateikti vieno ženklo po kablelio tikslumu.</t>
  </si>
  <si>
    <t>Iš viso</t>
  </si>
  <si>
    <t>Funkcijų TODAY, TRUNC, COUNTIF naudojimas formulėje (sprendžiant uždavinį). Duomenų</t>
  </si>
  <si>
    <t>formatų taikymas</t>
  </si>
  <si>
    <t>Vaiko vardas, pavardė</t>
  </si>
  <si>
    <t>Dabartinė data</t>
  </si>
  <si>
    <t>Gimimo metai</t>
  </si>
  <si>
    <t>Amžius</t>
  </si>
  <si>
    <t>Agnė Monikaitė</t>
  </si>
  <si>
    <t>dabartinė data</t>
  </si>
  <si>
    <t>-- Sprendžiant uždavinius, naudoti (taikyti) formulėse funkcijas TODAY, TRUNC, COUNTIF.</t>
  </si>
  <si>
    <t>Valius Petraitis</t>
  </si>
  <si>
    <t>-- Taikyti datos duomenų formatą.</t>
  </si>
  <si>
    <t>Simonas Kazaitis</t>
  </si>
  <si>
    <t>Į dailės studiją priimami vaikai, kuriems jau yra sukakę 11 ir daugiau metų. Atranka vyksta septyniomis dienomis</t>
  </si>
  <si>
    <t>Eglė Jonikaitė</t>
  </si>
  <si>
    <t>vėliau, nei nustatyta Šiandieninė data. Pagal pateiktus nurodymus parenkite skaičiavimo lentelę „Dailės studija“.</t>
  </si>
  <si>
    <t>Morta Pranaitė</t>
  </si>
  <si>
    <t>Nurodymai</t>
  </si>
  <si>
    <t>Pijus Simonaitis</t>
  </si>
  <si>
    <t>-- Bloke B4:B10, naudodamiesi atitinkama funkcija, įrašykite dabartinę datą.</t>
  </si>
  <si>
    <t>Gytis Darėnas</t>
  </si>
  <si>
    <t>-- Viso bloko B4:C10 datoms pritaikykite datos duomenų formatą MMMM-MM-DD.</t>
  </si>
  <si>
    <t>Skaičius grupėje</t>
  </si>
  <si>
    <t>-- Langelyje D4 įrašykite formulę, kuri skaičiuotų, kiek metų yra kiekvienam vaikui, – iš duomenų Šiandieninė diena atimkite</t>
  </si>
  <si>
    <t>Gimimo datą ir padalykite iš 365,25 (toks yra tikslus dienų skaičius metuose). Naudodami funkciją TRUNC, nustatykite, kiek</t>
  </si>
  <si>
    <t>vaikui yra sukakę metų.</t>
  </si>
  <si>
    <t>-- Langelio D4 formulę nukopijuokite į langelių bloką D5:D10.</t>
  </si>
  <si>
    <t>-- Naudodamiesi atitinkama funkcija, langelyje D11 įrašykite formulę, kuri skaičiuotų, kiek vaikų, kuriems sukako 11 metų ir daugiau,</t>
  </si>
  <si>
    <t>sudarys naują dailės studijos grupę.</t>
  </si>
  <si>
    <t>Langelyje B4 įrašyta teisinga formulė TODAY()+7:</t>
  </si>
  <si>
    <t>formulėje panaudota funkcija TODAY;</t>
  </si>
  <si>
    <t>prie funkcijos TODAY pridėtas skaičius „7“.</t>
  </si>
  <si>
    <t>Rezultatai teisingai apskaičiuoti langelių bloke B5:B10.</t>
  </si>
  <si>
    <t>Langelyje D4 taisyklingai užrašyta formulė =TRUNC((B4-C4)/365,25):</t>
  </si>
  <si>
    <t>formulėje panaudota funkcija TRUNC;</t>
  </si>
  <si>
    <t>taisyklingai įrašyta formulė (B4-C4)/365,25.</t>
  </si>
  <si>
    <t>Rezultatai teisingai apskaičiuoti langelių bloke D5:D10.</t>
  </si>
  <si>
    <t>Langelyje D11 įrašyta teisinga formulė COUNTIF(D4:D10;“&gt;=11“):</t>
  </si>
  <si>
    <t>formulėje panaudota funkcija COUNTIF;</t>
  </si>
  <si>
    <t>teisingai nurodytas diapazonas D4:D10;</t>
  </si>
  <si>
    <t>teisingai nurodytas kriterijus „&gt;=11“.</t>
  </si>
  <si>
    <t>B4:C10 bloke visos datos pateiktos MMMM-MM-DD formatu.</t>
  </si>
  <si>
    <t>B4:C10 bloke bent viena, dvi datos pateiktos MMMM-MM-DD formatu.</t>
  </si>
  <si>
    <t>Dabartinė data data</t>
  </si>
  <si>
    <t>Funkcijų COS, ABS, MAX naudojimas formulėje (sprendžiant uždavinį). Duomenų vaizdavimas</t>
  </si>
  <si>
    <t>diagrama. Skaičiaus duomenų formato taikymas</t>
  </si>
  <si>
    <t>Kampo žingsnis</t>
  </si>
  <si>
    <t>Max (Amplitudė)</t>
  </si>
  <si>
    <t>-- Sprendžiant uždavinius, naudoti (taikyti) formulėse funkcijas COS, ABS, MAX.</t>
  </si>
  <si>
    <t>-- Taikyti skaičiaus duomenų formatą.</t>
  </si>
  <si>
    <t>Kampas, radianais</t>
  </si>
  <si>
    <t>Momentinės koordinatės reikšmės, x</t>
  </si>
  <si>
    <t>Momentinių koordinačių modulių reikšmės</t>
  </si>
  <si>
    <t>Saugyklos faile sk_10d.xlsx pateikti duomenys „Svyravimai“. Naudodamiesi nurodymais ir pateikta svyravimų lygtimi</t>
  </si>
  <si>
    <t>x = xm (kur x – momentinė koordinatė, xm – maksimali koordinatės vertė (amplitudė), – kampas, radianais),</t>
  </si>
  <si>
    <t>apskaičiuokite svyravimų amplitudę ir nubrėžkite svyravimų lygties grafiką.</t>
  </si>
  <si>
    <t>-- Langelyje A8 įrašykite formulę, kuri padidintų A7 langelyje esamą reikšmę dydžiu, esančiu langelyje B3 (Kampo žingsnis). Pvz.,</t>
  </si>
  <si>
    <t>A8 langelio rezultatas turi būti 0,1. Naudokite mišriąsias arba absoliučiąsias koordinates.</t>
  </si>
  <si>
    <t>-- Nukopijuokite langelio A8 formulę į langelių bloką A9:A74 – langeliai turi būti užpildyti duomenų seka (A9 langelio rezultatas</t>
  </si>
  <si>
    <t>0,2, A10 – 0,3 ir t. t.)</t>
  </si>
  <si>
    <t>-- Langelyje B7 įrašykite formulę, kuri skaičiuotų momentinės koordinatės reikšmę (svyravimo lygtis duota). xm = 10. Nukopijuokite</t>
  </si>
  <si>
    <t>langelyje B7 esančią formulę į langelių bloką B8:B74.</t>
  </si>
  <si>
    <t>-- Naudodamiesi atitinkama funkcija, langelyje C7 įrašykite formulę, kuri skaičiuotų momentinės koordinatės reikšmės modulį.</t>
  </si>
  <si>
    <t>Nukopijuokite langelio C7 formulę į bloką C8:C74.</t>
  </si>
  <si>
    <t>-- Langelyje B4 įrašykite formulę, kuri skaičiuotų momentinių koordinačių modulių didžiausią reikšmę. Formulėje naudokite atitinkamą</t>
  </si>
  <si>
    <t>funkciją.</t>
  </si>
  <si>
    <t>-- Visus skaičiavimų rezultatus apvalinkite dviejų ženklų po kablelio tikslumu.</t>
  </si>
  <si>
    <t>-- Įterpkite naują lakštą. Pavadinkite jį Svyravimo grafikas. Naujame lakšte Svyravimo grafikas. Jame nubraižykite funkcijos grafiką</t>
  </si>
  <si>
    <t>x( ) – dviejų reikšmių diagramą su glotniomis linijomis, vaizduojančią visas momentinių koordinačių reikšmes.</t>
  </si>
  <si>
    <t>-- Diagramoje įrašykite pavadinimus ir pasirinkite šriftą:</t>
  </si>
  <si>
    <t> diagramos – Svyravimo grafikas, šriftas – Arial, dydis – 12 pt, paryškintas stilius;</t>
  </si>
  <si>
    <t> X ašies – Kampas, radianais, y – Momentinė koordinatė, m. Šriftas – Arial, dydis – 10 pt, paryškintas stilius.</t>
  </si>
  <si>
    <t>-- Nurodykite:</t>
  </si>
  <si>
    <t> x ašies mažiausią ir didžiausią reikšmes – 0 ir 10 kas 1 vienetas;</t>
  </si>
  <si>
    <t> y ašies mažiausią ir didžiausią reikšmes – –12 ir 12 kas 2 vienetai. Diagramoje sukurkite gulsčiąjį mažąjį tinklelį.</t>
  </si>
  <si>
    <t>-- Pašalinkite legendą.</t>
  </si>
  <si>
    <t>Langelyje A8 įrašyta taisyklinga formulė =A7+B$3.</t>
  </si>
  <si>
    <t>Formulėje naudojamos mišriosios arba absoliučiosios langelio koordinatės.</t>
  </si>
  <si>
    <t>Rezultatai teisingai apskaičiuoti langelių bloke A9:A74.</t>
  </si>
  <si>
    <t>Langelyje B7 įrašyta taisyklinga formulė =10*COS(A7).</t>
  </si>
  <si>
    <t>Formulėje panaudota funkcija COS.</t>
  </si>
  <si>
    <t>Rezultatai teisingai apskaičiuoti langelių bloke B8:B74.</t>
  </si>
  <si>
    <t>Langelyje C7 įrašyta taisyklinga formulė =ABS(B7).</t>
  </si>
  <si>
    <t>Rezultatai teisingai apskaičiuoti langelių bloke C8:C74.</t>
  </si>
  <si>
    <t>Langelyje B4 įrašyta taisyklinga formulė =MAX(C7:C74). 1</t>
  </si>
  <si>
    <t>Visi duomenys iš amplitudė, kampas, momentinė koordinatė, momentinės koordinatės modulis</t>
  </si>
  <si>
    <t>pateikti dviejų ženklų po kablelio tikslumu.</t>
  </si>
  <si>
    <t>Bent vieni nurodyti duomenys pateikti dviejų ženklų po kablelio tikslumu.</t>
  </si>
  <si>
    <t>Įterptas ir taisyklingai pavadintas naujas skaičiuoklės lakštas Svyravimo grafikas.</t>
  </si>
  <si>
    <t>Naujame lakšte Svyravimo grafikas sukurta diagrama.</t>
  </si>
  <si>
    <t>Pasirinktas teisingas diagramos tipas – dviejų reikšmių diagrama su glotniomis linijomis.</t>
  </si>
  <si>
    <t>Diagramoje vaizduojamos visos momentinių koordinačių reikšmės.</t>
  </si>
  <si>
    <t>Įrašytas diagramos pavadinimus Svyravimo grafikas.</t>
  </si>
  <si>
    <t>Diagramos pavadinimo šriftas – Arial, dydis – 12 pt, paryškintas stilius.</t>
  </si>
  <si>
    <t>X ašies pavadinimas – Kampas, radianais, Y ašies – Momentinė koordinatė, m.</t>
  </si>
  <si>
    <t>Diagramų ašių teksto šriftas – Arial, dydis – 10 pt, paryškintas stilius.</t>
  </si>
  <si>
    <t>Nurodyta x ašies mažiausia ir didžiausia reikšmės – 0 ir 10 kas 1 vienetas.</t>
  </si>
  <si>
    <t>Nurodyta y ašies mažiausia ir didžiausia reikšmės – –12 ir 12 kas 2 vienetai.</t>
  </si>
  <si>
    <t>Sukurtas gulsčias mažasis tinklelis.</t>
  </si>
  <si>
    <t>Iš viso 23</t>
  </si>
  <si>
    <t>Funkcijų SIN, MAX, PI, IF naudojimas formulėje (sprendžiant uždavinį). Skaičiaus duomenų</t>
  </si>
  <si>
    <t>formato taikymas</t>
  </si>
  <si>
    <r>
      <t>g, m/s</t>
    </r>
    <r>
      <rPr>
        <b/>
        <vertAlign val="superscript"/>
        <sz val="10"/>
        <color theme="1"/>
        <rFont val="Arial"/>
        <family val="2"/>
      </rPr>
      <t>2</t>
    </r>
  </si>
  <si>
    <r>
      <t>v</t>
    </r>
    <r>
      <rPr>
        <b/>
        <vertAlign val="subscript"/>
        <sz val="10"/>
        <color theme="1"/>
        <rFont val="Arial"/>
        <family val="2"/>
      </rPr>
      <t>0</t>
    </r>
    <r>
      <rPr>
        <b/>
        <sz val="10"/>
        <color theme="1"/>
        <rFont val="Arial"/>
        <family val="2"/>
      </rPr>
      <t>, m/s</t>
    </r>
  </si>
  <si>
    <t>-- Sprendžiant uždavinius, naudoti formulėse (taikyti) funkcijas SIN, MAX, PI, IF.</t>
  </si>
  <si>
    <r>
      <t xml:space="preserve">Į horizontą metamo kūno kampas </t>
    </r>
    <r>
      <rPr>
        <i/>
        <sz val="11"/>
        <color theme="1"/>
        <rFont val="Symbol"/>
        <family val="1"/>
        <charset val="2"/>
      </rPr>
      <t>a</t>
    </r>
    <r>
      <rPr>
        <b/>
        <sz val="10"/>
        <color theme="1"/>
        <rFont val="Arial"/>
        <family val="2"/>
      </rPr>
      <t xml:space="preserve">, </t>
    </r>
    <r>
      <rPr>
        <b/>
        <sz val="10"/>
        <rFont val="Arial"/>
        <family val="2"/>
      </rPr>
      <t>(laipsniai)</t>
    </r>
  </si>
  <si>
    <r>
      <t>Lėkio nuotolis</t>
    </r>
    <r>
      <rPr>
        <b/>
        <i/>
        <sz val="10"/>
        <color theme="1"/>
        <rFont val="Arial"/>
        <family val="2"/>
      </rPr>
      <t xml:space="preserve"> </t>
    </r>
    <r>
      <rPr>
        <b/>
        <i/>
        <sz val="12"/>
        <color theme="1"/>
        <rFont val="Garamond"/>
        <family val="1"/>
      </rPr>
      <t xml:space="preserve">l </t>
    </r>
    <r>
      <rPr>
        <b/>
        <sz val="9"/>
        <rFont val="Arial"/>
        <family val="2"/>
      </rPr>
      <t>(metrai)</t>
    </r>
  </si>
  <si>
    <r>
      <t xml:space="preserve">Didžiausio  lėkio nuotolio kampas </t>
    </r>
    <r>
      <rPr>
        <i/>
        <sz val="11"/>
        <color theme="1"/>
        <rFont val="Symbol"/>
        <family val="1"/>
        <charset val="2"/>
      </rPr>
      <t xml:space="preserve">a </t>
    </r>
    <r>
      <rPr>
        <b/>
        <sz val="10"/>
        <rFont val="Arial"/>
        <family val="2"/>
      </rPr>
      <t>(laipsniai)</t>
    </r>
  </si>
  <si>
    <t>Kampu į horizontą mesto kūno lėkio nuotolis apskaičiuojamas naudojant lygtį:</t>
  </si>
  <si>
    <t>kur l – lėkio nuotolis (matavimo vienetas – m), v0 – pradinis kūno greitis (matavimo vienetas – m/s), a – kampo, kuriuo į horizontą</t>
  </si>
  <si>
    <t>metamas kūnas, dydis (matavimo vienetas – laipsnis 0), g – laisvojo kūno kritimo pagreitis (matavimo vienetas – m/s2). Apskaičiuokite,</t>
  </si>
  <si>
    <t>kokiu kampu į horizontą sportininkas turi mesti diską, kad šis nuskrietų toliausiai-</t>
  </si>
  <si>
    <t>a</t>
  </si>
  <si>
    <t>Saugyklos faile sk_11d.xlsx pateikti duomenys – v0 (m/s), g (m/s2), a – kampo, kuriuo į horizontą metamas kūnas, reikšmės (laipsniais).</t>
  </si>
  <si>
    <t>Naudodamiesi nurodymais ir pateikta lygtimi, nustatykite, kokiu kampu sportininkui reikia mesti diską, kad jo lėkio nuotolis</t>
  </si>
  <si>
    <t>būtų didžiausias.</t>
  </si>
  <si>
    <t>-- Naudodamiesi atitinkamomis matematinėmis ir trigonometrinėmis funkcijomis, langelyje B7 įrašykite formulę, kuri apskaičiuotų</t>
  </si>
  <si>
    <t>lėkio nuotolį l. Tinkamai panaudokite mišriąsias arba absoliučiąsias langelio koordinates. Lėkio nuotolio lygtis pateikta.</t>
  </si>
  <si>
    <t>-- Nukopijuokite langelio B7 formulę į langelių bloką B8:B25.</t>
  </si>
  <si>
    <t>-- Skaičiavimo rezultatus pateikite trijų ženklų po kablelio tikslumu.</t>
  </si>
  <si>
    <t>-- Langelyje C7 įrašykite formulę, kuri:</t>
  </si>
  <si>
    <t> jei langelyje B7 yra didžiausia (maksimali) srities B7:B25 reikšmė, pateiktų metimo į horizontą kampą a (langelis A7);</t>
  </si>
  <si>
    <t> priešingu atveju – pateiktų atsakymą „Ne tas metimo kampas“.</t>
  </si>
  <si>
    <t>-- Formulėje naudokite atitinkamas sąlygos ir didžiausios reikšmės radimo funkcijas.</t>
  </si>
  <si>
    <t>-- Nukopijuokite langelyje C7 esančią formulę į langelių bloką C8:C25.</t>
  </si>
  <si>
    <t>---- =</t>
  </si>
  <si>
    <t>Langelyje B7 įrašyta taisyklinga formulė =2*B$4^2*SIN(2*A7*PI()/180)/B$3.</t>
  </si>
  <si>
    <t>Formulėje teisingai įrašyta duota lėkio nuotolio lygtis.</t>
  </si>
  <si>
    <t>Formulėje naudojama funkcija SIN.</t>
  </si>
  <si>
    <t>Teisingai užrašyti funkcijos SIN argumentai.</t>
  </si>
  <si>
    <t>Formulėje tinkamai naudojama funkcija PI. (Gali būti naudojama funkcija RADIANS.)</t>
  </si>
  <si>
    <t>Teisingai apskaičiuoti rezultatai langelių bloke B8:B25.</t>
  </si>
  <si>
    <t>Langelyje C7 įrašyta taisyklinga formulė =IF(B7=MAX(B$7:B$25);A7;“Ne tas metimo kampas“).</t>
  </si>
  <si>
    <t>Panaudota funkcija IF.</t>
  </si>
  <si>
    <t>Teisingai užrašyti funkcijos IF argumentai:</t>
  </si>
  <si>
    <t>panaudota funkcija MAX ir nurodytas intervalas B$7:B$25;</t>
  </si>
  <si>
    <t>teisingai užrašytas loginis reiškinys B7=MAX;</t>
  </si>
  <si>
    <t>teisingai įrašyti veiksmai:</t>
  </si>
  <si>
    <t>kai sąlyga tenkinama;</t>
  </si>
  <si>
    <t>kai sąlyga netenkinama.</t>
  </si>
  <si>
    <t>Rezultatai teisingai apskaičiuoti langelių bloke C8:C25.</t>
  </si>
  <si>
    <t>Bloke B7:B25 skaičiavimo rezultatai pateikti trijų ženklų po kablelio tikslumu.</t>
  </si>
  <si>
    <t>Bent viename nurodytame langelyje skaičiavimo rezultatai pateikti trijų ženklų po kablelio tikslumu.</t>
  </si>
  <si>
    <t>Iš viso 15</t>
  </si>
  <si>
    <r>
      <t xml:space="preserve">Į horizontą metamo kūno kampas </t>
    </r>
    <r>
      <rPr>
        <i/>
        <sz val="11"/>
        <color theme="1"/>
        <rFont val="Symbol"/>
        <family val="1"/>
        <charset val="2"/>
      </rPr>
      <t>a</t>
    </r>
    <r>
      <rPr>
        <b/>
        <sz val="10"/>
        <color theme="1"/>
        <rFont val="Arial"/>
        <family val="2"/>
      </rPr>
      <t>, (laipsniai)</t>
    </r>
  </si>
  <si>
    <r>
      <t>Lėkio nuotolis</t>
    </r>
    <r>
      <rPr>
        <b/>
        <i/>
        <sz val="10"/>
        <color theme="1"/>
        <rFont val="Arial"/>
        <family val="2"/>
      </rPr>
      <t xml:space="preserve"> </t>
    </r>
    <r>
      <rPr>
        <i/>
        <sz val="12"/>
        <color theme="1"/>
        <rFont val="Garamond"/>
        <family val="1"/>
      </rPr>
      <t xml:space="preserve">l </t>
    </r>
    <r>
      <rPr>
        <b/>
        <sz val="9"/>
        <color theme="1"/>
        <rFont val="Arial"/>
        <family val="2"/>
      </rPr>
      <t>(metrai)</t>
    </r>
  </si>
  <si>
    <r>
      <t xml:space="preserve">Didžiausio  lėkio nuotolio kampas </t>
    </r>
    <r>
      <rPr>
        <i/>
        <sz val="11"/>
        <color theme="1"/>
        <rFont val="Symbol"/>
        <family val="1"/>
        <charset val="2"/>
      </rPr>
      <t xml:space="preserve">a </t>
    </r>
    <r>
      <rPr>
        <b/>
        <sz val="9"/>
        <color theme="1"/>
        <rFont val="Arial"/>
        <family val="2"/>
      </rPr>
      <t>(laipsniai)</t>
    </r>
  </si>
  <si>
    <t>Matematinių funkcijų PI, TRUNC naudojimas formulėje (sprendžiant uždavinį). Duomenų</t>
  </si>
  <si>
    <t>formatų nustatymas. Skirtingų tipų langelių koordinačių naudojimas</t>
  </si>
  <si>
    <r>
      <t>Duotas medžiagos tūris, cm</t>
    </r>
    <r>
      <rPr>
        <b/>
        <vertAlign val="superscript"/>
        <sz val="10"/>
        <color theme="1"/>
        <rFont val="Arial"/>
        <family val="2"/>
      </rPr>
      <t>3</t>
    </r>
  </si>
  <si>
    <t>-- Naudoti matematines funkcijas PI, TRUNC formulėje (sprendžiant uždavinį).</t>
  </si>
  <si>
    <t>Rutulio spindulys r, cm</t>
  </si>
  <si>
    <r>
      <t>Rutulio tūris V, cm</t>
    </r>
    <r>
      <rPr>
        <b/>
        <vertAlign val="superscript"/>
        <sz val="10"/>
        <color theme="1"/>
        <rFont val="Arial"/>
        <family val="2"/>
      </rPr>
      <t>3</t>
    </r>
  </si>
  <si>
    <r>
      <t xml:space="preserve">Rutulių skaičius N iš duoto medžiagos tūrio, </t>
    </r>
    <r>
      <rPr>
        <b/>
        <sz val="10"/>
        <rFont val="Arial"/>
        <family val="2"/>
      </rPr>
      <t>vnt</t>
    </r>
  </si>
  <si>
    <t>-- Formulėse tinkamai naudoti skirtingo tipo langelių koordinates.</t>
  </si>
  <si>
    <t>Atliekant fizikos laboratorinius darbus, naudojami pilnaviduriai įvairių medžiagų rutuliai, kurie gaminami gamykloje.</t>
  </si>
  <si>
    <t>Kiek nurodyto spindulio r rutulių galima išlieti iš medžiagos, kurios kiekis V (cm3)-</t>
  </si>
  <si>
    <t>Saugyklos faile sk_12d.xlsx pateikta informacija: Duotas medžiagos tūris, cm3 ir liejamų rutulių spinduliai – Rutulio spindulys, cm.</t>
  </si>
  <si>
    <t>Naudodamiesi nurodymais ir pateikta informacija, apskaičiuokite kiekvieno skirtingo spindulio rutulio tūrį ir rutulių skaičių N, išlietą</t>
  </si>
  <si>
    <t>iš duoto medžiagos tūrio.</t>
  </si>
  <si>
    <t>-- Langelyje B6 įrašykite rutulio tūrį apskaičiuojančią formulę kur V – rutulio tūris, r – rutulio spindulys. Formulėje</t>
  </si>
  <si>
    <t>naudokite funkciją PI.</t>
  </si>
  <si>
    <t>-- Nukopijuokite langelyje B6 esančią formulę į langelių bloką B7:B10.</t>
  </si>
  <si>
    <t>-- Rutulių tūrių rezultatus pateikite dviejų ženklų po kablelio tikslumu.</t>
  </si>
  <si>
    <t xml:space="preserve"> -- Naudodami tinkamą funkciją, langelyje C6 įrašykite formulę, kuri apskaičiuotų, kiek iš duotos medžiagos gali būti išlieta rutulių. </t>
  </si>
  <si>
    <t>Rutulių skaičių gausite medžiagos tūrį dalydami iš rutulio tūrio. Formulėje naudokite mišriąsias arba absoliučiąsias koordinates.</t>
  </si>
  <si>
    <t>-- Nukopijuokite langelyje C6 esančią formulę į langelių bloką C7:C10.</t>
  </si>
  <si>
    <t>Langelyje B6 įrašyta teisinga formulė =4*PI()*A6^3/3:</t>
  </si>
  <si>
    <t>formulėje teisingai įrašyta duota tūrio lygtis;</t>
  </si>
  <si>
    <t>formulėje naudojama funkcija PI().</t>
  </si>
  <si>
    <t>Rezultatai apskaičiuoti teisingai bloke B7:B10.</t>
  </si>
  <si>
    <t>Langelyje C6 įrašyta teisinga formulė =TRUNC($B$3/B6):</t>
  </si>
  <si>
    <t>medžiagos tūris dalijamas iš rutulio tūrio;</t>
  </si>
  <si>
    <t>tinkamai panaudotos mišriosios (absoliučiosios) koordinatės.</t>
  </si>
  <si>
    <t>Rezultatai apskaičiuoti teisingai bloke C7:C10.</t>
  </si>
  <si>
    <t>Skaičiavimo rezultatai pateikti dviejų ženklų po kablelio tikslumu bloke B6:B10.</t>
  </si>
  <si>
    <t>Skaičiavimo rezultatai pateikti dviejų ženklų po kablelio tikslumu bent viename nurodyto bloko langelyje.</t>
  </si>
  <si>
    <t>Iš viso 9</t>
  </si>
  <si>
    <t>Rutulių skaičius N iš duoto medžiagos tūrio, vnt</t>
  </si>
  <si>
    <t>Lapkričio mėnesio vidutinė oro temperatūra</t>
  </si>
  <si>
    <t>Funkcijų AVERAGE, COUNTIF naudojimas formulėje (sprendžiant uždavinį)</t>
  </si>
  <si>
    <t>-- Sprendžiant uždavinius naudoti (taikyti) formulėse funkcijas AVERAGE, COUNTIF.</t>
  </si>
  <si>
    <t>1 savaitė</t>
  </si>
  <si>
    <t>Pradiniai duomenys pateikti saugyklos failo sk_13d.xlsx lentelėje „Lapkričio mėnesio vidutinė oro temperatūra“. Vadovaudamiesi</t>
  </si>
  <si>
    <t>2 savaitė</t>
  </si>
  <si>
    <t>nurodymais užpildykite lentelę „Lapkričio oro temperatūros analizė“.</t>
  </si>
  <si>
    <t>3 savaitė</t>
  </si>
  <si>
    <t>4 savaitė</t>
  </si>
  <si>
    <t>-- Langelyje D12 įrašykite formulę, kuri apskaičiuotų bendrą mėnesio temperatūros vidutinių reikšmių vidurkį. Formulėje naudokite</t>
  </si>
  <si>
    <t>5 savaitė</t>
  </si>
  <si>
    <t>tinkamą funkciją.</t>
  </si>
  <si>
    <t>-- Langeliuose D13, D14 ir D15 įrašykite formules, kurios apskaičiuotų:</t>
  </si>
  <si>
    <t>Lapkričio oro temperatūros analizė</t>
  </si>
  <si>
    <t> D13 – dienų, kurių vidutinė oro temperatūra žemesnė už nulį arba lygi nuliui, skaičių;</t>
  </si>
  <si>
    <t> D14 – dienų, kurių vidutinė oro temperatūra aukštesnė už nulį, skaičių;</t>
  </si>
  <si>
    <t>Bendras mėnesio tempertūros vidutinių reikšmių vidurkis</t>
  </si>
  <si>
    <t> D15 – dienų, kurių vidutinė oro temperatūra buvo didesnė nei bendras vidurkis, skaičių.</t>
  </si>
  <si>
    <t>Dienų, kurių vidutinė oro temperatūra žemesnė už nulį (arba lygi nuliui), skaičius</t>
  </si>
  <si>
    <t>-- Formulėse naudokite tinkamą statistinę funkciją ir mišriąsias arba absoliučiąsias langelių koordinates.</t>
  </si>
  <si>
    <t>Dienų, kurių vidutinė oro temperatūra aukštesnė už nulį, skaičius</t>
  </si>
  <si>
    <t>Dienų, kurių vidutinė oro temperatūra buvo didesnė nei bendras vidurkis, skaičius</t>
  </si>
  <si>
    <t>Langelyje D12 įrašyta teisinga formulė =AVERAGE(B4:H8):</t>
  </si>
  <si>
    <t>formulėje naudojama funkcija AVERAGE;</t>
  </si>
  <si>
    <t>teisingai nurodytas intervalas.</t>
  </si>
  <si>
    <t>Langeliuose D13, D14, D15 taisyklingai užrašytos formulės:</t>
  </si>
  <si>
    <t>=COUNTIF(B$4:H$8;“&lt;=0“);</t>
  </si>
  <si>
    <t>=COUNTIF(B$4:H$8;“&gt;0“);</t>
  </si>
  <si>
    <t>=COUNTIF(B$4:H$8;“&gt;“&amp;D12).</t>
  </si>
  <si>
    <t>Formulėse naudojama funkcija COUNTIF.</t>
  </si>
  <si>
    <t>Formulėse teisingai nurodytas diapazonas B4:H8.</t>
  </si>
  <si>
    <t>Teisingai nurodyti kriterijai:</t>
  </si>
  <si>
    <t>„&lt;=0“;</t>
  </si>
  <si>
    <t>„&gt;0“;</t>
  </si>
  <si>
    <t>„&gt;“&amp;D12.</t>
  </si>
  <si>
    <t>Formulėje tinkamai naudojamos mišriosios arba absoliučiosios langelių koordinatės.</t>
  </si>
  <si>
    <t>Langeliuose D13, D14, D15 pateikiami teisingi rezultatai.</t>
  </si>
  <si>
    <t>Nacionalinės valiutos keitimas</t>
  </si>
  <si>
    <t>Loginės funkcijos IF naudojimas formulėje (sprendžiant uždavinį). Datos duomenų formato</t>
  </si>
  <si>
    <t>taikymas</t>
  </si>
  <si>
    <t>Datų ribos</t>
  </si>
  <si>
    <t>-- Sprendžiant uždavinius, naudoti (taikyti) formulėje loginę funkciją IF.</t>
  </si>
  <si>
    <t>Vienoje iš Europos Sąjungos šalių nuo sausio 1-os dienos nacionalinė valiuta keičiama euru. Naudodamiesi saugyklos</t>
  </si>
  <si>
    <t>Atsiskaitymo už prekes ir paslaugas data</t>
  </si>
  <si>
    <t>Valiuta, kuria atsiskaitoma</t>
  </si>
  <si>
    <t>faile sk_14d.xlsx pateiktais duomenimis „Datų ribos“, „Atsiskaitymo už prekes ir paslaugas data“ ir nurodymais nustatykite,</t>
  </si>
  <si>
    <t>kokia valiuta – nacionaline ar eurais – pirkėjai galės atsiskaityti už prekes ir paslaugas nurodytą dieną.</t>
  </si>
  <si>
    <t>-- Bloko A8:A15 duomenims pritaikykite datos formatą MMMM-MM-DD.</t>
  </si>
  <si>
    <t>-- Langelyje B8 įrašykite formulę, kuri:</t>
  </si>
  <si>
    <t>jei atsiskaitymo už paslaugas</t>
  </si>
  <si>
    <t>ir prekes data</t>
  </si>
  <si>
    <t>iki 2017-01-01, pateiktų rezultatą „Nacionalinė valiuta“;</t>
  </si>
  <si>
    <t>nuo 2017-01-01 iki 2017-02-01 – „Nacionalinė valiuta ir eurai“;</t>
  </si>
  <si>
    <t>nuo 2017-02-01 – „Eurai“.</t>
  </si>
  <si>
    <t>-- Formulėje naudokite mišriąsias arba absoliučiąsias koordinates.</t>
  </si>
  <si>
    <t>-- Nukopijuokite langelyje B8 esančią formulę į langelių bloką B9:B15.</t>
  </si>
  <si>
    <t>Langelyje B8 įrašyta teisinga formulė =IF(A8&lt;A$4;“Nacionalinė valiuta“;IF(A8&lt;A$5;“Nacionalinė</t>
  </si>
  <si>
    <t>valiuta ir euras“;“Euras“)).</t>
  </si>
  <si>
    <t>Formulėje naudojama funkcija IF.</t>
  </si>
  <si>
    <t>Teisingai užrašyti funkcijos IF pirmos sąlygos argumentai:</t>
  </si>
  <si>
    <t>teisingai užrašytas loginis reiškinys A8&lt;A$4;</t>
  </si>
  <si>
    <t>teisingai įrašytas veiksmas, kai sąlyga tenkinama;</t>
  </si>
  <si>
    <t>Teisingai užrašyti funkcijos IF antros sąlygos argumentai:</t>
  </si>
  <si>
    <t>naudojama funkcija IF;</t>
  </si>
  <si>
    <t>teisingai užrašytas loginis reiškinys A8&lt;A$5;</t>
  </si>
  <si>
    <t>Teisingai apskaičiuoti rezultatai langelių bloke B9:B15.</t>
  </si>
  <si>
    <t>Formulės gali būti tokios =IF(A8&lt;A$4;“Nacionalinė valiuta“;IF(A8&lt;A$5;“Nacionalinė valiuta ir</t>
  </si>
  <si>
    <t>euras“;“Euras“)) arba =IF(A8&lt;A$4;“Nacionalinė valiuta“;IF(A8&gt;=A$5;“Euras“;“Nacionalinė valiuta ir</t>
  </si>
  <si>
    <t>euras“)).</t>
  </si>
  <si>
    <t>A8:A15 bloke datos pateiktos MMMM-MM-DD formatu.</t>
  </si>
  <si>
    <t>Data pateikta MMMM-MM-DD formatu bent viename nurodyto bloko langelyje.</t>
  </si>
  <si>
    <t>(1) 2</t>
  </si>
  <si>
    <t>Mergaičių, norinčių mokytis krepšinio mokykloje, sąrašas</t>
  </si>
  <si>
    <t>Loginių funkcijų IF, AND naudojimas formulėje sprendžiant uždavinį</t>
  </si>
  <si>
    <t>Visų vaikų sąrašas</t>
  </si>
  <si>
    <t>-- Sprendžiant uždavinius, naudoti (taikyti) formulėje logines funkcijas IF, AND.</t>
  </si>
  <si>
    <t>Kandidato į krepšinio mokyklą pavardė, vardas</t>
  </si>
  <si>
    <t>Lytis</t>
  </si>
  <si>
    <t>Metai</t>
  </si>
  <si>
    <t>Priimtų į krepšinio mokyklą mergaičių pavardė, vardas</t>
  </si>
  <si>
    <t>Rugsėjo mėnesio pradžioje krepšinio mokykloje „Kenguriukai“ sudaroma nauja mergaičių grupė. Mokytis žaisti</t>
  </si>
  <si>
    <t>Agnė Dalaitė</t>
  </si>
  <si>
    <t>M</t>
  </si>
  <si>
    <t>krepšinį kviečiamos 7–10 metų amžiaus mergaitės. Saugyklos faile sk_15d.xlsx pateikta lentelė su duomenimis apie</t>
  </si>
  <si>
    <t>Nijolė Kagaitė</t>
  </si>
  <si>
    <t>vaikus – Kandidato į krepšinio mokyklą pavardė, vardas, Lytis, Metai. Užpildykite paskutinį lentelės stulpelį Priimtų į krepšinio</t>
  </si>
  <si>
    <t>Tajus Bronaitis</t>
  </si>
  <si>
    <t>V</t>
  </si>
  <si>
    <t>mokyklą mergaičių pavardė, vardas.</t>
  </si>
  <si>
    <t>Gytė Cynaitė</t>
  </si>
  <si>
    <t>Morkus Dalijus</t>
  </si>
  <si>
    <t>-- Langelyje D5 įrašykite formulę, kuri pateiktų mergaitės (M) pavardę ir vardą, jei mergaitei yra sukakę 7 metai ir ji yra ne daugiau</t>
  </si>
  <si>
    <t>Rita Nanaitė</t>
  </si>
  <si>
    <t>nei 10 metų. Kitu atveju (jei netinkamas amžius ar pretendentas yra berniukas) langelį paliktų tuščią. Pavyzdžiui,</t>
  </si>
  <si>
    <t>Aurimas Markus</t>
  </si>
  <si>
    <t>-- Formulėje naudokite atitinkamas logines funkcijas.</t>
  </si>
  <si>
    <t>Kazys Pranaitis</t>
  </si>
  <si>
    <t>-- Nukopijuokite langelyje D5 esančią formulę į langelių bloką D6:D24.</t>
  </si>
  <si>
    <t>Birutė Vaikauskaitė</t>
  </si>
  <si>
    <t>Vytas Keltis</t>
  </si>
  <si>
    <t>Simona Brazaitė</t>
  </si>
  <si>
    <t>Paulius Biržiškis</t>
  </si>
  <si>
    <t>Langelyje D5 įrašyta teisinga formulė =IF(AND(B5=“M“;C5&gt;=7;C5&lt;=10);A5;““).</t>
  </si>
  <si>
    <t>Marius Orlovas</t>
  </si>
  <si>
    <t>Valentina Karenaitė</t>
  </si>
  <si>
    <t>Kotryna Balinska</t>
  </si>
  <si>
    <t>panaudota funkcija AND.</t>
  </si>
  <si>
    <t>Viltė Stonytė</t>
  </si>
  <si>
    <t>teisingai užrašytos funkcijos AND sąlygos –B5=“M“;C5&gt;=7;C5&lt;=10;</t>
  </si>
  <si>
    <t>Viktoras Galovas</t>
  </si>
  <si>
    <t>Saulius Makys</t>
  </si>
  <si>
    <t>Valė Gelonytė</t>
  </si>
  <si>
    <t>Izabelė Maiksytė</t>
  </si>
  <si>
    <t>Teisingai apskaičiuoti rezultatai langelių bloke D6:D24.</t>
  </si>
  <si>
    <t>Iš viso 6</t>
  </si>
  <si>
    <t>Valė Galonytė</t>
  </si>
  <si>
    <t>Kelionių sąrašas</t>
  </si>
  <si>
    <t>Loginių funkcijų IF, OR, NOT naudojimas formulėje (sprendžiant uždavinį)</t>
  </si>
  <si>
    <t>Kelionės pavadinimas</t>
  </si>
  <si>
    <t>Kelionės laikas</t>
  </si>
  <si>
    <t>Kelionės transportas</t>
  </si>
  <si>
    <t>Tinka ar netinka kelionė</t>
  </si>
  <si>
    <t>-- Sprendžiant uždavinius, naudoti (taikyti) formulėje logines funkcijas IF, AND, OR.</t>
  </si>
  <si>
    <t>Įspūdingieji Norvegijos fiordai</t>
  </si>
  <si>
    <t>Vasara</t>
  </si>
  <si>
    <t>Keltas</t>
  </si>
  <si>
    <t>Kotryna yra aistringa keliautoja, tačiau ji nekeliauja žiemą ir neskrenda lėktuvu. Kelionių agentūra „Laikas keliauti“</t>
  </si>
  <si>
    <t>Žaviosios Suomijos pelkės</t>
  </si>
  <si>
    <t>Pavasaris</t>
  </si>
  <si>
    <t>atsiuntė jai kelionių sąrašą, kuriame nurodytas kelionės laikas ir transporto priemonė. Naudodamiesi saugyklos faile</t>
  </si>
  <si>
    <t>Kelionė į Švediją pas Kalėdų Senelį</t>
  </si>
  <si>
    <t>Žiema</t>
  </si>
  <si>
    <t>sk_16d.xlsx pateiktais duomenimis ir nurodymais, užpildykite tinkamomis formulėmis lentelės paskutinį stulpelį Tinka</t>
  </si>
  <si>
    <t>Smėlėtoji Ispanija</t>
  </si>
  <si>
    <t>Lėktuvas</t>
  </si>
  <si>
    <t>ar netinka kelionė.</t>
  </si>
  <si>
    <t>Pasakų keliais Danijoje</t>
  </si>
  <si>
    <t>Ruduo</t>
  </si>
  <si>
    <t>Autobusas</t>
  </si>
  <si>
    <t>Didinga Lietuvos praeitis</t>
  </si>
  <si>
    <t>-- Langelyje D4 įrašykite formulę, kuri pateiktų tokį rezultatą:</t>
  </si>
  <si>
    <t>Saulėtoji Italija</t>
  </si>
  <si>
    <t>jei kelionės laikas – ne žiema, transportas – ne lėktuvas, kelionė tinka, kitais atvejais – kelionė netinka.</t>
  </si>
  <si>
    <t>Svetingoji Graikija</t>
  </si>
  <si>
    <t>-- Formulėje naudokite logines funkcijas IF, NOT ir OR.</t>
  </si>
  <si>
    <t>Vokietijos miestai</t>
  </si>
  <si>
    <t>-- Nukopijuokite langelyje D4 esančią formulę į langelių bloką D5:D13.</t>
  </si>
  <si>
    <t>Senoji Italijos architektūra</t>
  </si>
  <si>
    <t>Langelyje D4 įrašyta teisinga formulė =IF(NOT(OR(B4=“Žiema“;C4=“Lėktuvas“));“Kelionė</t>
  </si>
  <si>
    <t>tinka“;“Kelionė netinka“).</t>
  </si>
  <si>
    <t>panaudota funkcija NOT;</t>
  </si>
  <si>
    <t>panaudota funkcija OR;</t>
  </si>
  <si>
    <t>teisingai užrašytos funkcijos OR sąlygos B4=“Žiema“; C4=“Lėktuvas“;</t>
  </si>
  <si>
    <t>teisingai įrašyta tenkinanti sąlyga;</t>
  </si>
  <si>
    <t>teisingai įrašyta netenkinanti sąlyga.</t>
  </si>
  <si>
    <t>Teisingai apskaičiuoti rezultatai langelių bloke D5:D13.</t>
  </si>
  <si>
    <t>Jei formulėje nenaudojama loginė funkcija NOT, bet ji pateikia teisingus rezultatus, vertinti vienu</t>
  </si>
  <si>
    <t>tašku mažiau.</t>
  </si>
  <si>
    <t>Iš viso 7</t>
  </si>
  <si>
    <t>Loginių funkcijų IF, AND, OR naudojimas formulėje (sprendžiant uždavinį). Duomenų formatų</t>
  </si>
  <si>
    <t>taikymas. Skirtingų tipų koordinačių naudojimas</t>
  </si>
  <si>
    <t>Nuolaidos</t>
  </si>
  <si>
    <t>Mėnuo</t>
  </si>
  <si>
    <t>Prekių suma</t>
  </si>
  <si>
    <t>Suteikiama momentinė nuolaida</t>
  </si>
  <si>
    <t>Prekybos centras lojaliems pirkėjams suteikia nuolaidas:</t>
  </si>
  <si>
    <t>Lapkritis</t>
  </si>
  <si>
    <t>Nuolaida nesuteikiama</t>
  </si>
  <si>
    <t>-- jei per du paskutinius mėnesius už prekes buvo sumokėta kiekvieną mėnesį po 500 litų ir daugiau, suteikiama 5 % nuolaida;</t>
  </si>
  <si>
    <t>Gruodis</t>
  </si>
  <si>
    <t>-- jei bent vieną mėnesį iš paskutinių dviejų už prekes buvo sumokėta 500 Lt ir daugiau, suteikiama 3 % nuolaida;</t>
  </si>
  <si>
    <t>Sausis</t>
  </si>
  <si>
    <t>-- kitais atvejais nuolaida nesuteikiama.</t>
  </si>
  <si>
    <t>Vasaris</t>
  </si>
  <si>
    <t>Pavyzdžiui, pirkėjas prekybos centre lapkričio mėnesį išleido 342 Lt, gruodžio mėnesį – 657 Lt, sausio mėnesį – 501 Lt. Pirmuosius</t>
  </si>
  <si>
    <t>Kovas</t>
  </si>
  <si>
    <t>du mėnesius (lapkritį ir gruodį) pirkėjui nuolaida taikoma nebus; sausio mėnesį jam bus taikoma 3 % nuolaida, nes gruodžio mėnesį</t>
  </si>
  <si>
    <t>Balandis</t>
  </si>
  <si>
    <t>jis išleido daugiau nei 500 Lt, o vasario mėnesį jam bus taikoma 5 % nuolaida, nes ir gruodžio, ir sausio mėnesiais jis išleido</t>
  </si>
  <si>
    <t>Gegužė</t>
  </si>
  <si>
    <t>daugiau nei po 500 Lt.</t>
  </si>
  <si>
    <t>Birželis</t>
  </si>
  <si>
    <t>Naudodamiesi nurodymais ir saugyklos faile sk_17d.xlsx pateiktais duomenimis, užpildykite lentelę – apskaičiuokite suteikiamą</t>
  </si>
  <si>
    <t>Liepa</t>
  </si>
  <si>
    <t>momentinę nuolaidą.</t>
  </si>
  <si>
    <t>Rugpjūtis</t>
  </si>
  <si>
    <t>Rugsėjis</t>
  </si>
  <si>
    <t>-- Langelyje C10 įrašykite tinkamą formulę, kuri apskaičiuotų pirkėjui suteikiamą momentinę nuolaidą arba pateiktų tekstą</t>
  </si>
  <si>
    <t>Spalis</t>
  </si>
  <si>
    <t>„Nuolaida nesuteikiama“. Pavyzdžiui,</t>
  </si>
  <si>
    <t>Lapkritis 342,00 Lt Nuolaida nesuteikiama</t>
  </si>
  <si>
    <t>Gruodis 657,00 Lt Nuolaida nesuteikiama</t>
  </si>
  <si>
    <t>Sausis 501,09 Lt 15,03 Lt</t>
  </si>
  <si>
    <t>Vasaris 349,00 Lt 17,45 Lt</t>
  </si>
  <si>
    <t>Kovas 521,34 Lt 15,64 Lt</t>
  </si>
  <si>
    <t>-- Formulėje naudokite logines funkcijas IF, AND ir OR ir mišriąsias arba absoliučiąsias langelių koordinates.</t>
  </si>
  <si>
    <t>-- Nukopijuokite langelyje C10 esančią formulę į langelių bloką C11:C21.</t>
  </si>
  <si>
    <t>-- Visiems lentelės langeliams su skaitiniais duomenimis pritaikykite valiutos duomenų formatą Lt, skaičius pateikite dviejų ženklų</t>
  </si>
  <si>
    <t>po kablelio tikslumu.</t>
  </si>
  <si>
    <t>Langelyje C10 įrašyta teisinga formulė =IF(AND(B8&gt;=500;B9&gt;=500);B10*A$5;IF(OR(B8&gt;=500;</t>
  </si>
  <si>
    <t>B9&gt;=500);B10*A$4;“Nuolaida nesuteikiama“)).</t>
  </si>
  <si>
    <t>Teisingai užrašyti funkcijos IF pirmos sąlygos (AND(B8&gt;=500;B9&gt;=500);B10*A$5) argumentai:</t>
  </si>
  <si>
    <t>panaudota funkcija AND;</t>
  </si>
  <si>
    <t>teisingai užrašytos funkcijos AND sąlygos – B8&gt;=500;B9&gt;=500;</t>
  </si>
  <si>
    <t>teisingai įrašyta tenkinanti sąlyga.</t>
  </si>
  <si>
    <t>Teisingai užrašyti funkcijos IF antros sąlygos (IF(OR(B8&gt;=500;B9&gt;=500);B10*A$4;“Nuolaida</t>
  </si>
  <si>
    <t>nesuteikiama“)) argumentai:</t>
  </si>
  <si>
    <t>panaudota funkcija IF;</t>
  </si>
  <si>
    <t>teisingai užrašytos funkcijos OR sąlygos – B8&gt;=500;B9&gt;=500;</t>
  </si>
  <si>
    <t>įrašytas veiksmas teisingas, kai sąlyga tenkinama;</t>
  </si>
  <si>
    <t>įrašytas veiksmas teisingas, kai sąlyga netenkinama.</t>
  </si>
  <si>
    <t>Formulėje naudojamos mišriosios arba absoliučiosios koordinatės.</t>
  </si>
  <si>
    <t>Rezultatai apskaičiuoti teisingai langelių bloke C11:C21.</t>
  </si>
  <si>
    <t>Visiems lentelės skaitiniams duomenims pritaikytas valiutos duomenų formatas Lt.</t>
  </si>
  <si>
    <t>Pritaikytas valiutos duomenų formatas Lt bent 1–2 lentelės skaitiniams duomenims.</t>
  </si>
  <si>
    <t>Skaitiniai rezultatai pateikiami dviejų ženklų po kablelio tikslumu.</t>
  </si>
  <si>
    <t>Skaitiniai rezultatai pateikiami dviejų ženklų po kablelio tikslumu bent 1–2 langeliuose.</t>
  </si>
  <si>
    <t>1 lentelė. Gimnazistų 100-o m. bėgimo rungtynės</t>
  </si>
  <si>
    <t>Funkcijų IF, MAX, SUMIF naudojimas formulėje (sprendžiant uždavinį)</t>
  </si>
  <si>
    <t>Klasė, kurioje mokosi gimnazistas</t>
  </si>
  <si>
    <t>Gimnazisto surinkti taškai</t>
  </si>
  <si>
    <t>-- Sprendžiant uždavinius, naudoti funkcijas IF, MAX, SUMIF.</t>
  </si>
  <si>
    <t>Gimnazijoje vyko gimnazistų 100 metrų bėgimo rungtynės. Buvo sudarytos dvi komandos po vienuolika mokinių iš</t>
  </si>
  <si>
    <t>11-ų ir 12-ų klasių.</t>
  </si>
  <si>
    <t>Bėgimo rungtynių rezultatų duomenys pateikti saugyklos failo sk_18d.xlsx 1 lentelėje „Gimnazistų 100 m bėgimo rungtynės“. Nurodoma</t>
  </si>
  <si>
    <t>Klasė, kurioje mokosi gimnazistas, Gimnazisto surinkti taškai. Užpildykite 2 lentelę „Rungtynių rezultatai“ – apskaičiuokite,</t>
  </si>
  <si>
    <t>kiek vienuoliktokai ir dvyliktokai surinko taškų ir kuri komanda surinko daugiau taškų.</t>
  </si>
  <si>
    <t>-- Langelyje B29 įrašykite formulę, kuri apskaičiuotų, kiek taškų surinko vienuoliktokų komanda. Formulėje naudokite tinkamą</t>
  </si>
  <si>
    <t>statistinę funkciją. Naudokite mišriąsias ir absoliučiąsias koordinates.</t>
  </si>
  <si>
    <t>-- Nukopijuokite langelio B29 formulę į langelį B30 ir pritaikykite ją taip, kad ją naudojant būtų apskaičiuojama,</t>
  </si>
  <si>
    <t>kiek taškų surinko dvyliktokai.</t>
  </si>
  <si>
    <t>-- Langelyje C29 ir C30 įrašykite formules, kurios laimėtojų (klasės, surinkusios daugiausiai taškų) eilutėje pateiktų užrašą</t>
  </si>
  <si>
    <t>(tekstą) „Šaunuoliai :)“, kitą eilutę paliktų tuščią. Formulėje naudokite tinkamas funkcijas ir mišriąsias arba absoliučiąsias</t>
  </si>
  <si>
    <t>koordinates.</t>
  </si>
  <si>
    <t>Langelyje B29 įrašyta teisinga formulė =SUMIF(A$4:A$25;“=11“;B$4:B$25).</t>
  </si>
  <si>
    <t>Panaudota funkcija SUMIF:</t>
  </si>
  <si>
    <t>užrašytas diapazonas A$4:A$25;</t>
  </si>
  <si>
    <t>užrašytas kriterijus „=11“;</t>
  </si>
  <si>
    <t>užrašytas sumavimo diapazonas B$4:B$25.</t>
  </si>
  <si>
    <t>Langelyje B30 įrašyta teisinga formulė =SUMIF(A$4:A$25;“=12“;B$4:B$25).</t>
  </si>
  <si>
    <t>Langeliuose B29 ir B30 panaudotos mišriosios arba absoliučiosios koordinatės.</t>
  </si>
  <si>
    <t>2 lentelė. Rungtynių rezultatai</t>
  </si>
  <si>
    <t>Langelyje C29 įrašyta teisinga formulė =IF(B29=MAX(B$29:B$30);“Šaunuoliai:)“;““).</t>
  </si>
  <si>
    <t>Klasė</t>
  </si>
  <si>
    <t>Surinkti taškai</t>
  </si>
  <si>
    <t>Laimėtojai</t>
  </si>
  <si>
    <t>panaudota funkcija MAX ir nurodytas intervalas B29:B30;</t>
  </si>
  <si>
    <t>teisingai nurodytas loginis reiškinys B29=MAX;</t>
  </si>
  <si>
    <t>teisingai nurodyti abu veiksmai:</t>
  </si>
  <si>
    <t>Langelyje C30 įrašyta teisinga formulė =IF(B30=MAX(B$29:B$30);“Šaunuoliai:)“;““).</t>
  </si>
  <si>
    <t>C29 ir C30 formulėse panaudotos mišriosios arba absoliučiosios koordinatės.</t>
  </si>
  <si>
    <t>10-12 klasių perskaitytų knygų suvestinė</t>
  </si>
  <si>
    <t>Funkcijų COUNTIF, SUMIF naudojimas. Puslapinių antraščių kūrimas. Skirtingų tipų langelių</t>
  </si>
  <si>
    <t>koordinačių naudojimas</t>
  </si>
  <si>
    <t>Kiek kiekviena klasė perskaitė knygų:</t>
  </si>
  <si>
    <t>-- Sprendžiant uždavinius, naudoti funkcijas COUNTIF, SUMIF.</t>
  </si>
  <si>
    <t>-- Įdėti (kurti) puslapines antraštes.</t>
  </si>
  <si>
    <t>Kiek skirtingų pavadinimų knygų perskaitė kiekviena klasė:</t>
  </si>
  <si>
    <t>Mokyklos biblioteka rengia 10–12 klasių mokinių perskaitytų knygų suvestinę. Saugyklos failo sk_19d.xlsx bloke</t>
  </si>
  <si>
    <t>A8:C79 pateikti duomenys: Knygų autorius ir pavadinimas, Klasė, Perskaitytų knygų skaičius. Naudodamiesi nurodymais</t>
  </si>
  <si>
    <t>parenkite lentelę – apskaičiuokite, kiek kiekvienos klasės mokiniai perskaitė knygų (vnt.) ir kiek skirtingų pavadinimų knygų</t>
  </si>
  <si>
    <t>perskaitė kiekviena klasė.</t>
  </si>
  <si>
    <t>Knygos autorius ir pavadinimas</t>
  </si>
  <si>
    <t>Perskaitytų knygų skaičius, vnt.</t>
  </si>
  <si>
    <t>-- Langeliuose B4:B6 įrašykite formules, kurios sumuotų, kiek iš viso knygų (vnt.) perskaitė dešimtokai (B4), vienuoliktokai (B5) ir</t>
  </si>
  <si>
    <t xml:space="preserve">Adams Douglas. Keliautojo kosmostopu vadovas po galaktiką </t>
  </si>
  <si>
    <t>dvyliktokai (B6). Naudokite atitinkamą statistikos funkciją ir mišriąsias arba absoliučiąsias koordinates.</t>
  </si>
  <si>
    <t>Aistis, Jonas. Eilėraščiai</t>
  </si>
  <si>
    <t>-- Langeliuose B8:B10 įrašykite formules, kurios sumuotų, kiek skirtingų pavadinimų knygų perskaitė dešimtokai (B8), vienuoliktokai</t>
  </si>
  <si>
    <t>Aputis Juozas. Novelės</t>
  </si>
  <si>
    <t>(B9) ir dvyliktokai (B10). Naudokite tinkamą statistikos funkciją ir mišriąsias arba absoliučiąsias koordinates.</t>
  </si>
  <si>
    <t>Bach Richard. Džonatanas. Livingstonas žuvėdra</t>
  </si>
  <si>
    <t>-- Nelyginio puslapio antraštės kairėje pusėje įterpkite tekstą „Mokyklos biblioteka“.</t>
  </si>
  <si>
    <t>Balzac, Honore de. Tėvas Gorijo</t>
  </si>
  <si>
    <t>Baranauskas, Antanas. Anykščių šilelis</t>
  </si>
  <si>
    <t>Biliūnas, Jonas. Apsakymai. Liūdna pasaka</t>
  </si>
  <si>
    <t>Bradbury Ray. Marso kronikos</t>
  </si>
  <si>
    <t>Langelyje B4 įrašyta teisinga formulė =SUMIF(B$13:B$84;“=10“;C$13:C$84):</t>
  </si>
  <si>
    <t>Broger Achim (Achimas Briogeris). Tu man patinki</t>
  </si>
  <si>
    <t>Brontė Šarlota. Džeinė Eir</t>
  </si>
  <si>
    <t>užrašytas diapazonas B$13:B$84;</t>
  </si>
  <si>
    <t>Bubnys Vytautas. Anoj pusėj</t>
  </si>
  <si>
    <t>užrašytas kriterijus „=10“;</t>
  </si>
  <si>
    <t>Cervantes Saavedra, Miguel de. Don Kichotas</t>
  </si>
  <si>
    <t>užrašytas sumavimo diapazonas C$13:C$84.</t>
  </si>
  <si>
    <t>Donelaitis, Kristijonas. Metai</t>
  </si>
  <si>
    <t>Langelyje B5 įrašyta teisinga formulė =SUMIF(B$13:B$84;“=11“;C$13:C$84).</t>
  </si>
  <si>
    <t>Dostojevskis, Fiodoras. Nusikaltimas ir bausmė</t>
  </si>
  <si>
    <t>Langelyje B6 įrašyta teisinga formulė =SUMIF(B$13:B$84;“=12“;C$13:C$84).</t>
  </si>
  <si>
    <t>Dž. Deividas Selindžeris. Rugiuose prie bedugnės</t>
  </si>
  <si>
    <t>Langelių B4:B6 formulėse panaudotos mišriosios arba absoliučiosios koordinatės.</t>
  </si>
  <si>
    <t>1 13</t>
  </si>
  <si>
    <t>Goethe, Johann Wolfgang. Faustas</t>
  </si>
  <si>
    <t>Langelyje B8 įrašyta teisinga formulė =COUNTIF(B$13:B$84;“=10“).</t>
  </si>
  <si>
    <t xml:space="preserve">Goldingas Viljamas Musių valdovas </t>
  </si>
  <si>
    <t>Panaudota funkcija COUNTIF:</t>
  </si>
  <si>
    <t xml:space="preserve">Granauskas Romualdas. Gyvenimas po klevu </t>
  </si>
  <si>
    <t>Grinas Aleksandras. Raudonos burės</t>
  </si>
  <si>
    <t>užrašytas kriterijus „=10“.</t>
  </si>
  <si>
    <t>Grušas Juozas. Barbora Radvilaitė</t>
  </si>
  <si>
    <t>Langelyje B9 įrašyta teisinga formulė =COUNTIF(B$13:B$84;“=11“).</t>
  </si>
  <si>
    <t>Guliakovskis Jevgenijus. Miglų sezonas</t>
  </si>
  <si>
    <t>Langelyje B10 įrašyta teisinga formulė =COUNTIF(B$13:B$84;“=12“).</t>
  </si>
  <si>
    <t>Hardis Tomas. Tesė d’Erbervilių giminės</t>
  </si>
  <si>
    <t>Langelių B8:B10 formulėse panaudotos mišriosios arba absoliučiosios koordinatės.</t>
  </si>
  <si>
    <t>Hašekas Jaroslavas. Šauniojo kareivio Šveiko nuotykiai</t>
  </si>
  <si>
    <t>Puslapinių antraščių įdėjimas</t>
  </si>
  <si>
    <t>Homeras. Odisėja. Iliada (ištraukos)</t>
  </si>
  <si>
    <t>Suformuotos skirtingos puslapinės antraštės lyginiuose ir nelyginiuose puslapiuose.</t>
  </si>
  <si>
    <t>Juknaitė Vanda. Šermenys</t>
  </si>
  <si>
    <t>Nelyginio puslapio antraštėje įterptas tekstas „Mokyklos biblioteka“.</t>
  </si>
  <si>
    <t xml:space="preserve">Katiliškis Marius. Užuovėja </t>
  </si>
  <si>
    <t>Antraštė įterpta kairėje pusėje.</t>
  </si>
  <si>
    <t>Kaukas Kostas. Musei geriau</t>
  </si>
  <si>
    <t>Krėvė Vincas. Skirgaila</t>
  </si>
  <si>
    <t>Krėvė, Vincas. Šiaudinėj pastogėj. Skirgaila</t>
  </si>
  <si>
    <t>Kudirka, Vincas. Satyriniai apsakymai</t>
  </si>
  <si>
    <t>Kunas, Nikolajus. Senovės Graikijos legendos ir mitai</t>
  </si>
  <si>
    <t>Kunčinas Jurgis. Baltųjų sūrių naktis</t>
  </si>
  <si>
    <t>Lagerliof Selma. Liljekrūnos namai</t>
  </si>
  <si>
    <t>Le guin Ursula K. Žemjūrės burtininkas</t>
  </si>
  <si>
    <t>Lencas Zigfridas. Tai buvo Suleikiuose</t>
  </si>
  <si>
    <t>Londonas Džekas. Martinas Idenas</t>
  </si>
  <si>
    <t>Mačernis Vytautas. Vizijos, sonetai</t>
  </si>
  <si>
    <t>Maironis. Pavasario balsai. Jaunoji Lietuva (fragmentai)</t>
  </si>
  <si>
    <t>Marcinkevičius Justinas. Mažvydas</t>
  </si>
  <si>
    <t>Mickevičius, Adomas. Ponas Tadas</t>
  </si>
  <si>
    <t>MilošasČeslovas. Isos slėnis</t>
  </si>
  <si>
    <t xml:space="preserve">Mykolaitis Putinas Vincas. Altorių šešėly; Tarp dviejų aušrų </t>
  </si>
  <si>
    <t>Mykolaitis-Putinas V. Tarp dviejų aušrų</t>
  </si>
  <si>
    <t>Nėris Salomėja. Kaip žydėjimas vyšnios (arba kitas rinkinys)</t>
  </si>
  <si>
    <t>Nėris, Salomėja. Diemedžiu žydėsiu. Prie didelio kelio</t>
  </si>
  <si>
    <t>Nikolajeva Marija. Kelias žemyn</t>
  </si>
  <si>
    <t>Parulskis Sigitas. D. Kajoko eseistika</t>
  </si>
  <si>
    <t>Rabelais, François. Gargantiua ir Pantagriuelis</t>
  </si>
  <si>
    <t>Radauskas Henrikas. Fontanas; Strėlė danguje</t>
  </si>
  <si>
    <t xml:space="preserve">Radzevičius Bronius. Priešaušrio vieškeliai. Novelės </t>
  </si>
  <si>
    <t>Remark Erich Maria. Trys draugai</t>
  </si>
  <si>
    <t>Saimekas. Klifordas Donaldas. Miestas</t>
  </si>
  <si>
    <t>Šaltenis Saulius. Novelės</t>
  </si>
  <si>
    <t>Šatrijos Ragana. Sename dvare</t>
  </si>
  <si>
    <t>Savickis Jurgis. Novelės</t>
  </si>
  <si>
    <t>Shakespeare, William. Hamletas. Sonetai</t>
  </si>
  <si>
    <t>Simenonas Žoržas. Geltonas šuo</t>
  </si>
  <si>
    <t>Škėma Antanas. Baltoji drobulė</t>
  </si>
  <si>
    <t>Sofoklis. Antigonė</t>
  </si>
  <si>
    <t xml:space="preserve">Sruoga Balys. Dievų miškas </t>
  </si>
  <si>
    <t xml:space="preserve">Sruoga Balys. Milžino paunksmė </t>
  </si>
  <si>
    <t>Šventasis raštas</t>
  </si>
  <si>
    <t>Tolkinas Džonas Ronaldas Ruelas. Žiedų valdovas</t>
  </si>
  <si>
    <t xml:space="preserve">Vaičiulaitis Antanas. Popiežiaus paukštė. Mūsų mažoji sesuo. Valentina </t>
  </si>
  <si>
    <t xml:space="preserve">Vaičiulaitis Antanas. Valentina </t>
  </si>
  <si>
    <t>Vaižgantas. Gondingos kraštas (ištraukos iš „Pragiedrulių“)</t>
  </si>
  <si>
    <t>Vaižgantas. Pragiedruliai</t>
  </si>
  <si>
    <t>Valančius, Motiejus. Palangos Juzė</t>
  </si>
  <si>
    <t>Vėlyvytė Birutė. Boružė ant delno</t>
  </si>
  <si>
    <t>Videmas Džonas. Trifidu dienos</t>
  </si>
  <si>
    <t>Vilimaitė Bitė. Novelės</t>
  </si>
  <si>
    <t>Žemaitė. Apsakymai</t>
  </si>
  <si>
    <t>Lentelės duomenų rikiavimas pagal kelis rikiavimo raktus</t>
  </si>
  <si>
    <t>Prisijungimo vardas</t>
  </si>
  <si>
    <t>Rajonas</t>
  </si>
  <si>
    <t>Surinkta taškų suma</t>
  </si>
  <si>
    <t>-- Rikiuoti lentelės duomenis pagal kelis raktus.</t>
  </si>
  <si>
    <t>DoBu345</t>
  </si>
  <si>
    <t>Šilutė</t>
  </si>
  <si>
    <t>Žemaitijos regione vyksta 9–12 klasių mokinių programavimo konkursas. Saugyklos failo sk_20d.xlsx lentelėje pateikta</t>
  </si>
  <si>
    <t>AnBa123</t>
  </si>
  <si>
    <t>Kretinga</t>
  </si>
  <si>
    <t>konkurso ataskaita. Vadovaudamiesi nurodymais, surikiuokite lentelės duomenis.</t>
  </si>
  <si>
    <t>AgTy099</t>
  </si>
  <si>
    <t>Skuodas</t>
  </si>
  <si>
    <t>BiRe012</t>
  </si>
  <si>
    <t>Išrikiuokite lentelės duomenis pagal tris rikiavimo raktus:</t>
  </si>
  <si>
    <t>CiDa549</t>
  </si>
  <si>
    <t>1- Klasė didėjančiai.</t>
  </si>
  <si>
    <t>ArBe138</t>
  </si>
  <si>
    <t>Gargždai</t>
  </si>
  <si>
    <t>2- Rajonas abėcėlės tvarka (didėjančiai).</t>
  </si>
  <si>
    <t>AuSt954</t>
  </si>
  <si>
    <t>3- Surinkta taškų suma mažėjančiai.</t>
  </si>
  <si>
    <t>NeRe016</t>
  </si>
  <si>
    <t>AsBe101</t>
  </si>
  <si>
    <t>AuAr666</t>
  </si>
  <si>
    <t>Jurbarkas</t>
  </si>
  <si>
    <t>Duomenų rikiavimas</t>
  </si>
  <si>
    <t>DaJa635</t>
  </si>
  <si>
    <t>Plungė</t>
  </si>
  <si>
    <t>Lentelės duomenys teisingai išrikiuoti pagal pirmą rikiavimo raktą Klasė.</t>
  </si>
  <si>
    <t>RiJa768</t>
  </si>
  <si>
    <t>Lentelės duomenys teisingai išrikiuoti pagal antrą rikiavimo raktą Rajonas.</t>
  </si>
  <si>
    <t>UrJa111</t>
  </si>
  <si>
    <t>Šilalė</t>
  </si>
  <si>
    <t>Lentelės duomenys teisingai išrikiuoti pagal trečią rikiavimo raktą Surinkta taškų suma.</t>
  </si>
  <si>
    <t>PaJa777</t>
  </si>
  <si>
    <t>Iš viso 3</t>
  </si>
  <si>
    <t>ŽaUg434</t>
  </si>
  <si>
    <t>GaŠė099</t>
  </si>
  <si>
    <t>ŠaDa999</t>
  </si>
  <si>
    <t>IrŠa342</t>
  </si>
  <si>
    <t>Telšiai</t>
  </si>
  <si>
    <t>GaGi657</t>
  </si>
  <si>
    <t>GiGi100</t>
  </si>
  <si>
    <t>GiSa035</t>
  </si>
  <si>
    <t>IgLa0148</t>
  </si>
  <si>
    <t>IjGr768</t>
  </si>
  <si>
    <t>ČeAl009</t>
  </si>
  <si>
    <t>ČiKi456</t>
  </si>
  <si>
    <t>JuSt327</t>
  </si>
  <si>
    <t>JuTv0131</t>
  </si>
  <si>
    <t>KaRa003</t>
  </si>
  <si>
    <t>KaTa005</t>
  </si>
  <si>
    <t>KoPū018</t>
  </si>
  <si>
    <t>LiBu0107</t>
  </si>
  <si>
    <t>LuBi010</t>
  </si>
  <si>
    <t>LuMo015</t>
  </si>
  <si>
    <t>LuPe089</t>
  </si>
  <si>
    <t>NaMo230</t>
  </si>
  <si>
    <t>MoKa109</t>
  </si>
  <si>
    <t>MaKa014</t>
  </si>
  <si>
    <t>RiKa980</t>
  </si>
  <si>
    <t>MaŠi020</t>
  </si>
  <si>
    <t>MaTi0147</t>
  </si>
  <si>
    <t>MaVa018</t>
  </si>
  <si>
    <t>MaVy010</t>
  </si>
  <si>
    <t>DzDa878</t>
  </si>
  <si>
    <t>MiBu066</t>
  </si>
  <si>
    <t>MiČe010</t>
  </si>
  <si>
    <t>ArTr213</t>
  </si>
  <si>
    <t>MoKl003</t>
  </si>
  <si>
    <t>OlBa009</t>
  </si>
  <si>
    <t>PaVa006</t>
  </si>
  <si>
    <t>PoPl021</t>
  </si>
  <si>
    <t>PoVi014</t>
  </si>
  <si>
    <t>RiGa057</t>
  </si>
  <si>
    <t>RoMa148</t>
  </si>
  <si>
    <t>SiZe068</t>
  </si>
  <si>
    <t>SkNa005</t>
  </si>
  <si>
    <t>TaVa008</t>
  </si>
  <si>
    <t>TaŽy142</t>
  </si>
  <si>
    <t>UgSu061</t>
  </si>
  <si>
    <t>Duomenų atranka pagal skirtingas sąlygas (kriterijus). Lentelės duomenų rikiavimas. Puslapinių</t>
  </si>
  <si>
    <t>antraščių ir poraščių įdėjimas. Dokumento dalies spausdinimas</t>
  </si>
  <si>
    <t>Maršrutas</t>
  </si>
  <si>
    <t>Stotelė</t>
  </si>
  <si>
    <t>Išvykimo laikas</t>
  </si>
  <si>
    <t>Panevėžys-Klaipėda</t>
  </si>
  <si>
    <t>Aleksandravas</t>
  </si>
  <si>
    <t>-- Atrinkti duomenis pagal skirtingas sąlygas.</t>
  </si>
  <si>
    <t>Mažeikiai-Klaipėda</t>
  </si>
  <si>
    <t>Aleksandrija</t>
  </si>
  <si>
    <t>-- Rikiuoti lentelės duomenis pagal pateiktą raktą.</t>
  </si>
  <si>
    <t>Auksūdys</t>
  </si>
  <si>
    <t>-- Įdėti puslapines antraštes ir poraštes.</t>
  </si>
  <si>
    <t>Kaunas-Klaipėda</t>
  </si>
  <si>
    <t>Batniava</t>
  </si>
  <si>
    <t>-- Spausdinti parengtą dokumentą, jo dalį į failą (pvz., xps).</t>
  </si>
  <si>
    <t>Benaičiai</t>
  </si>
  <si>
    <t>Saugyklos faile sk_21d.xlsx pateikti kelių maršrutų į Klaipėdą tvarkaraščiai autobusu. Tiesa, jie pateikti neįprastu</t>
  </si>
  <si>
    <t>Darbėnai</t>
  </si>
  <si>
    <t>būdu – visi maršrutai pateikti vienoje lentelėje, o duomenys surikiuoti pagal stotelės pavadinimą. Sutvarkykite</t>
  </si>
  <si>
    <t>Daubėnai</t>
  </si>
  <si>
    <t>lentelės duomenis pagal pateiktus nurodymus ir sukurkite failą *.xps.</t>
  </si>
  <si>
    <t>Šakiai-Klaipėda</t>
  </si>
  <si>
    <t>Draustinė</t>
  </si>
  <si>
    <t>Tauragė-Klaipėda</t>
  </si>
  <si>
    <t>Endriejavas</t>
  </si>
  <si>
    <t>-- Atrinkite maršruto Kaunas–Klaipėda autobusu duomenis.</t>
  </si>
  <si>
    <t>Gintalaičiai</t>
  </si>
  <si>
    <t>-- Nukopijuokite gautą lentelę į lakštą Kaunas.</t>
  </si>
  <si>
    <t>Gricaičiai</t>
  </si>
  <si>
    <t>-- Išrikiuokite lentelės duomenis pagal išvykimo laiką didėjančiai.</t>
  </si>
  <si>
    <t>Grūstė</t>
  </si>
  <si>
    <t>-- Lakšte Kaunas suformuokite puslapines antraštes ir poraštes:</t>
  </si>
  <si>
    <t>Įpiltis</t>
  </si>
  <si>
    <t> antraštės centre įterpkite tekstą Kaunas–Klaipėda;</t>
  </si>
  <si>
    <t>Išdagai</t>
  </si>
  <si>
    <t> poraštės kairėje iš failų saugyklos įterpkite paveikslą Autobusas.bmp.</t>
  </si>
  <si>
    <t>Ivoniškė</t>
  </si>
  <si>
    <t>-- Išspausdinkite (konvertuokite) lakštą Kaunas į failą sk_21d.xps.</t>
  </si>
  <si>
    <t>Juknaičiai</t>
  </si>
  <si>
    <t>Juodeikiai</t>
  </si>
  <si>
    <t>Duomenų atranka Atrinkti maršruto Kaunas–Klaipėda autobusu duomenys. 1 1</t>
  </si>
  <si>
    <t>Lentelės Maršruto Kaunas–Klaipėda tvarkaraštis duomenys išrikiuoti pagal išvykimo laiką</t>
  </si>
  <si>
    <t>Kalotė</t>
  </si>
  <si>
    <t>didėjančiai. 1</t>
  </si>
  <si>
    <t>Kartena</t>
  </si>
  <si>
    <t>Puslapinės antraštės ir poraštės</t>
  </si>
  <si>
    <t>Kaunas</t>
  </si>
  <si>
    <t>Lakšte Kaunas suformuota antraštė, joje įterptas tekstas Kaunas–Klaipėda.</t>
  </si>
  <si>
    <t>Ketūnai</t>
  </si>
  <si>
    <t>Lakšte Kaunas suformuota poraštė, joje įterptas paveikslas Autobusas.bmp.</t>
  </si>
  <si>
    <t>Kiduliai</t>
  </si>
  <si>
    <t>Antraštėje tekstas įterptas centre, paveikslas poraštėje – dešinėje.</t>
  </si>
  <si>
    <t>Klaipėda</t>
  </si>
  <si>
    <t>Dokumento spausdinimas Sukurtas sk_21d.xps failas. 1 1</t>
  </si>
  <si>
    <t>Klauseikiai</t>
  </si>
  <si>
    <t>Kretingalė</t>
  </si>
  <si>
    <t>Kumpupiai</t>
  </si>
  <si>
    <t>Kurmaičiai</t>
  </si>
  <si>
    <t>Kuršėnai</t>
  </si>
  <si>
    <t>Labardžiai</t>
  </si>
  <si>
    <t>Laukuva</t>
  </si>
  <si>
    <t>Lenkimai</t>
  </si>
  <si>
    <t>Luknės</t>
  </si>
  <si>
    <t>Lumpėnai</t>
  </si>
  <si>
    <t>Luoba</t>
  </si>
  <si>
    <t>Mažeikiai</t>
  </si>
  <si>
    <t>Mažonai</t>
  </si>
  <si>
    <t>Mikytai</t>
  </si>
  <si>
    <t>Mociškiai</t>
  </si>
  <si>
    <t>Nausėdai</t>
  </si>
  <si>
    <t>Nausodė</t>
  </si>
  <si>
    <t>Padievytis</t>
  </si>
  <si>
    <t>Pagėgiai</t>
  </si>
  <si>
    <t>Pagramantis</t>
  </si>
  <si>
    <t>Palanga</t>
  </si>
  <si>
    <t>Paluknė</t>
  </si>
  <si>
    <t>Palumpiai</t>
  </si>
  <si>
    <t>Panevėžys</t>
  </si>
  <si>
    <t>Pašerkšnė</t>
  </si>
  <si>
    <t>Pasertupis</t>
  </si>
  <si>
    <t>Pašilė</t>
  </si>
  <si>
    <t>Priekulė</t>
  </si>
  <si>
    <t>Pūtvė</t>
  </si>
  <si>
    <t>Radviliškis</t>
  </si>
  <si>
    <t>Raudėnai</t>
  </si>
  <si>
    <t>Raudondvaris</t>
  </si>
  <si>
    <t>Raudonė</t>
  </si>
  <si>
    <t>Rietavas</t>
  </si>
  <si>
    <t>Ritiniai</t>
  </si>
  <si>
    <t>Rukai</t>
  </si>
  <si>
    <t>Rūšupiai</t>
  </si>
  <si>
    <t>Šakiai</t>
  </si>
  <si>
    <t>Šarkė</t>
  </si>
  <si>
    <t>Saugos</t>
  </si>
  <si>
    <t>Seda</t>
  </si>
  <si>
    <t>Šeduva</t>
  </si>
  <si>
    <t>Senkai</t>
  </si>
  <si>
    <t>Seredžius</t>
  </si>
  <si>
    <t>Šerkšnėnai</t>
  </si>
  <si>
    <t>Šiauliai</t>
  </si>
  <si>
    <t>Skirsnemunė</t>
  </si>
  <si>
    <t>Skuodo glž.st.</t>
  </si>
  <si>
    <t>Šlikiai</t>
  </si>
  <si>
    <t>Smalininkai</t>
  </si>
  <si>
    <t>Spurganai</t>
  </si>
  <si>
    <t>Sriauptai</t>
  </si>
  <si>
    <t>Stoniškiai</t>
  </si>
  <si>
    <t>Stripiniai</t>
  </si>
  <si>
    <t>Sungailiškiai</t>
  </si>
  <si>
    <t>Tauragė</t>
  </si>
  <si>
    <t>Tirkšliai</t>
  </si>
  <si>
    <t>Tiškai</t>
  </si>
  <si>
    <t>Trakininkai</t>
  </si>
  <si>
    <t>Traksėdžiai</t>
  </si>
  <si>
    <t>Tryškių kelias</t>
  </si>
  <si>
    <t>Tūbausiai</t>
  </si>
  <si>
    <t>Usėnai</t>
  </si>
  <si>
    <t>Valenčiūnai</t>
  </si>
  <si>
    <t>Veliuona</t>
  </si>
  <si>
    <t>Viešvilė</t>
  </si>
  <si>
    <t>Vilkija</t>
  </si>
  <si>
    <t>Vilkyčiai</t>
  </si>
  <si>
    <t>Vilkyškiai</t>
  </si>
  <si>
    <t>Ylakaičiai</t>
  </si>
  <si>
    <t>Ylakiai</t>
  </si>
  <si>
    <t>Žemaitkiemis I</t>
  </si>
  <si>
    <t>Žemaitkiemis II</t>
  </si>
  <si>
    <t>Žemytė</t>
  </si>
  <si>
    <t>Žukų kryžkelė</t>
  </si>
  <si>
    <t>Žygėnai</t>
  </si>
  <si>
    <t>Duomenų atranka pagal skirtingas sąlygas (kriterijus)</t>
  </si>
  <si>
    <t>Šalis</t>
  </si>
  <si>
    <r>
      <t>Plotas, km</t>
    </r>
    <r>
      <rPr>
        <b/>
        <vertAlign val="superscript"/>
        <sz val="10"/>
        <color theme="1"/>
        <rFont val="Arial"/>
        <family val="2"/>
      </rPr>
      <t>2</t>
    </r>
  </si>
  <si>
    <t>-- Atrinkti duomenis pagal skirtingas sąlygas (kriterijus).</t>
  </si>
  <si>
    <t>Afganistanas</t>
  </si>
  <si>
    <t>Saugyklos failo sk_22d.xlsx lentelėje „Pasaulio šalys“ pateikti duomenys: Šalis ir Plotas, km2. Vadovaudamiesi</t>
  </si>
  <si>
    <t>Airija</t>
  </si>
  <si>
    <t>pateiktais nurodymais, atrinkite duomenis pagal skirtingas sąlygas (kriterijus).</t>
  </si>
  <si>
    <t>Albanija</t>
  </si>
  <si>
    <t>Alžyras</t>
  </si>
  <si>
    <t>-- Nukopijuokite lakšto Pasaulio šalys informaciją į naujai sukurtą lakštą Didžiausios pasaulio šalys.</t>
  </si>
  <si>
    <t>Amerikos Samoa</t>
  </si>
  <si>
    <t>-- Naudodami tinkamas logines funkcijas lakšte Pasaulio šalys atrinkite pasaulio šalis, kurių ploto dydis panašus į Lietuvos</t>
  </si>
  <si>
    <t>Andora</t>
  </si>
  <si>
    <t>plotą (65 300 km2) , t. y. didesnis arba lygus 60 000 km2 ir mažesnis arba lygus 70 000 km2.</t>
  </si>
  <si>
    <t>Angola</t>
  </si>
  <si>
    <t>-- Lakšte Didžiausios pasaulio šalys atrinkite dešimt didžiausių pasaulio šalių.</t>
  </si>
  <si>
    <t>Antigva ir Barbuda</t>
  </si>
  <si>
    <t>Argentina</t>
  </si>
  <si>
    <t>Armėnija</t>
  </si>
  <si>
    <t>Duomenų atranka</t>
  </si>
  <si>
    <t>Aruba</t>
  </si>
  <si>
    <t>Įterptas naujas lakštas Didžiausios pasaulio šalys.</t>
  </si>
  <si>
    <t>Australija</t>
  </si>
  <si>
    <t>Lakšto Pasaulio šalys informacija nukopijuota į lakštą Didžiausios pasaulio šalys.</t>
  </si>
  <si>
    <t>Austrija</t>
  </si>
  <si>
    <t>Lakšto Pasaulio šalys lentelėje atlikta šalių atranka pagal dvi sąlygas:</t>
  </si>
  <si>
    <t>Azerbaidžanas</t>
  </si>
  <si>
    <t>šalies plotas didesnis arba lygus 60 000 km2;</t>
  </si>
  <si>
    <t>Bahamų salos</t>
  </si>
  <si>
    <t>šalies plotas mažesnis arba lygus 70 000 km2.</t>
  </si>
  <si>
    <t>Bahreinas</t>
  </si>
  <si>
    <t>Lakšto Didžiausios pasaulio šalys lentelėje atlikta dešimties didžiausio ploto šalių atranka. 1</t>
  </si>
  <si>
    <t>Baltarusija</t>
  </si>
  <si>
    <t>Bangladešas</t>
  </si>
  <si>
    <t>Barbadosas</t>
  </si>
  <si>
    <t>Belgija</t>
  </si>
  <si>
    <t>Belizas</t>
  </si>
  <si>
    <t>Beninas</t>
  </si>
  <si>
    <t>Birma</t>
  </si>
  <si>
    <t>Bisau Gvinėja</t>
  </si>
  <si>
    <t>Bolivija</t>
  </si>
  <si>
    <t>Bosnija ir Hercegovina</t>
  </si>
  <si>
    <t>Botsvana</t>
  </si>
  <si>
    <t>Brazilija</t>
  </si>
  <si>
    <t>Brunėjus</t>
  </si>
  <si>
    <t>Bulgarija</t>
  </si>
  <si>
    <t>Burkina Fasas</t>
  </si>
  <si>
    <t>Burundis</t>
  </si>
  <si>
    <t>Butanas</t>
  </si>
  <si>
    <t>Čekija</t>
  </si>
  <si>
    <t>Centrinės Afrikos Respublika</t>
  </si>
  <si>
    <t>Chadas</t>
  </si>
  <si>
    <t>Čilė</t>
  </si>
  <si>
    <t>Danija</t>
  </si>
  <si>
    <t>Dominika</t>
  </si>
  <si>
    <t>Dominikos Respublika</t>
  </si>
  <si>
    <t>Dramblio Kaulo Krantas</t>
  </si>
  <si>
    <t>Džibutis</t>
  </si>
  <si>
    <t>Egiptas</t>
  </si>
  <si>
    <t>Ekvadoras</t>
  </si>
  <si>
    <t>Eritrėja</t>
  </si>
  <si>
    <t>Estija</t>
  </si>
  <si>
    <t>Etiopija</t>
  </si>
  <si>
    <t>Farerų salos</t>
  </si>
  <si>
    <t>Fidžis</t>
  </si>
  <si>
    <t>Filipinai</t>
  </si>
  <si>
    <t>Folklando (Malvinų) salos</t>
  </si>
  <si>
    <t>Gabonas</t>
  </si>
  <si>
    <t>Gajana</t>
  </si>
  <si>
    <t>Gambija</t>
  </si>
  <si>
    <t>Gana</t>
  </si>
  <si>
    <t>Graikija</t>
  </si>
  <si>
    <t>Grenada</t>
  </si>
  <si>
    <t>Grenlandija</t>
  </si>
  <si>
    <t>Gruzija</t>
  </si>
  <si>
    <t>Guamas</t>
  </si>
  <si>
    <t>Gvatemala</t>
  </si>
  <si>
    <t>Gvinėja</t>
  </si>
  <si>
    <t>Haitis</t>
  </si>
  <si>
    <t>Hondūras</t>
  </si>
  <si>
    <t>Honkongas</t>
  </si>
  <si>
    <t>Indija</t>
  </si>
  <si>
    <t>Indonezija</t>
  </si>
  <si>
    <t>Irakas</t>
  </si>
  <si>
    <t>Iranas</t>
  </si>
  <si>
    <t>Islandija</t>
  </si>
  <si>
    <t>Ispanija</t>
  </si>
  <si>
    <t>Italija</t>
  </si>
  <si>
    <t>Izraelis</t>
  </si>
  <si>
    <t>Jamaika</t>
  </si>
  <si>
    <t>Japonija</t>
  </si>
  <si>
    <t>Jemenas</t>
  </si>
  <si>
    <t>Jordanija</t>
  </si>
  <si>
    <t>Jungtinė Karalystė</t>
  </si>
  <si>
    <t>Jungtinės Amerikos Valstijos</t>
  </si>
  <si>
    <t>Jungtiniai Arabų Emyratai</t>
  </si>
  <si>
    <t>Juodkalnija</t>
  </si>
  <si>
    <t>Kambodža</t>
  </si>
  <si>
    <t>Kamerūnas</t>
  </si>
  <si>
    <t>Kanada</t>
  </si>
  <si>
    <t>Kataras</t>
  </si>
  <si>
    <t>Kazachstanas</t>
  </si>
  <si>
    <t>Kenija</t>
  </si>
  <si>
    <t>Kinija</t>
  </si>
  <si>
    <t>Kipras</t>
  </si>
  <si>
    <t>Kirgizija</t>
  </si>
  <si>
    <t>Kiribatis</t>
  </si>
  <si>
    <t>Kiurasao</t>
  </si>
  <si>
    <t>Kolumbija</t>
  </si>
  <si>
    <t>Komorai</t>
  </si>
  <si>
    <t>Kongo Demokratinė Respublika</t>
  </si>
  <si>
    <t>Kongo Respublika</t>
  </si>
  <si>
    <t>Kosta Rika</t>
  </si>
  <si>
    <t>Kroatija</t>
  </si>
  <si>
    <t>Kuba</t>
  </si>
  <si>
    <t>Kuko salos</t>
  </si>
  <si>
    <t>Kuveitas</t>
  </si>
  <si>
    <t>Laosas</t>
  </si>
  <si>
    <t>Latvija</t>
  </si>
  <si>
    <t>Lenkija</t>
  </si>
  <si>
    <t>Lesotas</t>
  </si>
  <si>
    <t>Libanas</t>
  </si>
  <si>
    <t>Liberija</t>
  </si>
  <si>
    <t>Libija</t>
  </si>
  <si>
    <t>Lichtenšteinas</t>
  </si>
  <si>
    <t>Lietuva</t>
  </si>
  <si>
    <t>Liuksemburgas</t>
  </si>
  <si>
    <t>Madagaskaras</t>
  </si>
  <si>
    <t>Makao</t>
  </si>
  <si>
    <t>Makedonija</t>
  </si>
  <si>
    <t>Malaizija</t>
  </si>
  <si>
    <t>Malavis</t>
  </si>
  <si>
    <t>Maldyvai</t>
  </si>
  <si>
    <t>Malta</t>
  </si>
  <si>
    <t>Marokas</t>
  </si>
  <si>
    <t>Maršalo salos</t>
  </si>
  <si>
    <t>Mauricijus</t>
  </si>
  <si>
    <t>Mauritanija</t>
  </si>
  <si>
    <t>Meksika</t>
  </si>
  <si>
    <t>Mergelių salos</t>
  </si>
  <si>
    <t>Mikronezijos Federacinės Valstijos</t>
  </si>
  <si>
    <t>Moldova</t>
  </si>
  <si>
    <t>Monakas</t>
  </si>
  <si>
    <t>Mongolija</t>
  </si>
  <si>
    <t>Mozambikas</t>
  </si>
  <si>
    <t>Namibija</t>
  </si>
  <si>
    <t>Naujoji Kaledonija</t>
  </si>
  <si>
    <t>Naujoji Zelandija</t>
  </si>
  <si>
    <t>Nauru</t>
  </si>
  <si>
    <t>Nepalas</t>
  </si>
  <si>
    <t>Nigerija</t>
  </si>
  <si>
    <t>Nikaragva</t>
  </si>
  <si>
    <t>Niue salos</t>
  </si>
  <si>
    <t>Norvegija</t>
  </si>
  <si>
    <t>Nyderlandai</t>
  </si>
  <si>
    <t>Omanas</t>
  </si>
  <si>
    <t>Pakistanas</t>
  </si>
  <si>
    <t>Palau</t>
  </si>
  <si>
    <t>Panama</t>
  </si>
  <si>
    <t>Papua ir Naujoji Gvinėja</t>
  </si>
  <si>
    <t>Paragvajus</t>
  </si>
  <si>
    <t>Pietų Afrikos Respublika</t>
  </si>
  <si>
    <t>Pietų Korėja</t>
  </si>
  <si>
    <t>Portugalija</t>
  </si>
  <si>
    <t>Prancūzija</t>
  </si>
  <si>
    <t>Prancūzijos Polinezija</t>
  </si>
  <si>
    <t>Puerto Rikas</t>
  </si>
  <si>
    <t>Pusiaujo Gvinėja</t>
  </si>
  <si>
    <t>Ruanda</t>
  </si>
  <si>
    <t>Rumunija</t>
  </si>
  <si>
    <t>Rusija</t>
  </si>
  <si>
    <t>Rytų Timoras</t>
  </si>
  <si>
    <t>Saliamono salos</t>
  </si>
  <si>
    <t>Salvadoras</t>
  </si>
  <si>
    <t>Samoa</t>
  </si>
  <si>
    <t>San Marinas</t>
  </si>
  <si>
    <t>San Tomė ir Prinsipė</t>
  </si>
  <si>
    <t>Saudo Arabija</t>
  </si>
  <si>
    <t>Seišelių salos</t>
  </si>
  <si>
    <t>Sen Pjeras ir Mikelonas</t>
  </si>
  <si>
    <t>Senegalas</t>
  </si>
  <si>
    <t>Sent Kitsas ir Nevis</t>
  </si>
  <si>
    <t>Sent Lusija</t>
  </si>
  <si>
    <t>Sent Vinsentas ir Grenadinai</t>
  </si>
  <si>
    <t>Serbija</t>
  </si>
  <si>
    <t>Šiaurės Korėja</t>
  </si>
  <si>
    <t>Siera Leonė</t>
  </si>
  <si>
    <t>Singapūras</t>
  </si>
  <si>
    <t>Sirija</t>
  </si>
  <si>
    <t>Slovakija</t>
  </si>
  <si>
    <t>Slovėnija</t>
  </si>
  <si>
    <t>Somalis</t>
  </si>
  <si>
    <t>Šri Lanka</t>
  </si>
  <si>
    <t>Sudanas</t>
  </si>
  <si>
    <t>Suomija</t>
  </si>
  <si>
    <t>Surinamas</t>
  </si>
  <si>
    <t>Svazilandas</t>
  </si>
  <si>
    <t>Švedija</t>
  </si>
  <si>
    <t>Šveicarija</t>
  </si>
  <si>
    <t>Šventasis Sostas (Vatikano Miesto Valstybę)</t>
  </si>
  <si>
    <t>Tadžikistanas</t>
  </si>
  <si>
    <t>Tailandas</t>
  </si>
  <si>
    <t>Taivanas</t>
  </si>
  <si>
    <t>Tanzanija</t>
  </si>
  <si>
    <t>Togas</t>
  </si>
  <si>
    <t>Tonga</t>
  </si>
  <si>
    <t>Trinidadas ir Tobagas</t>
  </si>
  <si>
    <t>Tunisas</t>
  </si>
  <si>
    <t>Turkija</t>
  </si>
  <si>
    <t>Turkmėnistanas</t>
  </si>
  <si>
    <t>Tuvalu</t>
  </si>
  <si>
    <t>Uganda</t>
  </si>
  <si>
    <t>Ukraina</t>
  </si>
  <si>
    <t>Urugvajus</t>
  </si>
  <si>
    <t>Uzbekistanas</t>
  </si>
  <si>
    <t>Vakarų krantas</t>
  </si>
  <si>
    <t>Vakarų Sachara</t>
  </si>
  <si>
    <t>Venesuela</t>
  </si>
  <si>
    <t>Vengrija</t>
  </si>
  <si>
    <t>Vietnamas</t>
  </si>
  <si>
    <t>Vokietija</t>
  </si>
  <si>
    <t>Žaliasis Kyšulys</t>
  </si>
  <si>
    <t>Zambija</t>
  </si>
  <si>
    <t>Zimbabvė</t>
  </si>
  <si>
    <t>Šventasis Sostas (Vatikanas)</t>
  </si>
  <si>
    <t>Duomenų formatų taikymas. Duomenų pagal skirtingas sąlygas (kriterijus) atranka. Lentelės</t>
  </si>
  <si>
    <t>duomenų rikiavimas pagal kelis raktus</t>
  </si>
  <si>
    <t>Moksleivio vardas</t>
  </si>
  <si>
    <t>Darbo sritis</t>
  </si>
  <si>
    <t>Darbo pradžia</t>
  </si>
  <si>
    <t>Darbo atlikimo trukmė (dienomis)</t>
  </si>
  <si>
    <t>Darbo pristatymo data</t>
  </si>
  <si>
    <t>Matematika</t>
  </si>
  <si>
    <t>Dailė</t>
  </si>
  <si>
    <t xml:space="preserve"> </t>
  </si>
  <si>
    <t>Evaldas</t>
  </si>
  <si>
    <t>-- Rikiuoti lentelės duomenis pagal du raktus.</t>
  </si>
  <si>
    <t>Dovydas</t>
  </si>
  <si>
    <t>Mokiniai atlieka projektinius darbus ir nustatytu laiku pristato juos mokytojui. Saugyklos failo sk_23d.xlsx lakšto</t>
  </si>
  <si>
    <t>Gintarė</t>
  </si>
  <si>
    <t>Anglų klb.</t>
  </si>
  <si>
    <t>Projektai lentelėje „Projektiniai darbai“ pateikta tokia informacija: Mokinio vardas, Darbo sritis (dalykas, iš kurio mokinys</t>
  </si>
  <si>
    <t>Linas</t>
  </si>
  <si>
    <t>Fizika</t>
  </si>
  <si>
    <t>atlieka darbą), Darbo pradžia (mokinio ir mokytojo susitikimo data, kai aptariamas darbas), Darbo atlikimo trukmė</t>
  </si>
  <si>
    <t>Jolanta</t>
  </si>
  <si>
    <t>Lietuvių</t>
  </si>
  <si>
    <t>(dienomis) ir Darbo pristatymo data. Vadovaudamiesi nurodymais, užpildykite lentelę, atrinkite ir išrikiuokite duomenis</t>
  </si>
  <si>
    <t>Rūta</t>
  </si>
  <si>
    <t>pagal duotas sąlygas (kriterijus).</t>
  </si>
  <si>
    <t>Ingrida</t>
  </si>
  <si>
    <t>Rusų  klb.</t>
  </si>
  <si>
    <t>-- Langelyje E4 įrašykite formulę, kuri apskaičiuotų darbo atidavimo datą. Naudokite tinkamą funkciją. Nukopijuokite formulę į</t>
  </si>
  <si>
    <t>Robertas</t>
  </si>
  <si>
    <t>langelių bloką E5:E28.</t>
  </si>
  <si>
    <t>Simona</t>
  </si>
  <si>
    <t>-- Stulpelių Darbo pradžia ir Darbo pristatymo data duomenims pritaikykite datos duomenų formatą MM-DD.</t>
  </si>
  <si>
    <t>Viktoras</t>
  </si>
  <si>
    <t>-- Atrinkite tik tuos mokinius, kurie atsiskaito vasario 2–5 dienomis.</t>
  </si>
  <si>
    <t>Mantas</t>
  </si>
  <si>
    <t>Istorija</t>
  </si>
  <si>
    <t>-- Išrikiuokite mokinių, kurie atsiskaito vasario 2–5 dienomis, sąrašą pagal du raktus:</t>
  </si>
  <si>
    <t> darbo atidavimo datą nuo senesnės iki naujesnės;</t>
  </si>
  <si>
    <t> darbo sritį abėcėlės tvarka (didėjančiai).</t>
  </si>
  <si>
    <t>Cemija</t>
  </si>
  <si>
    <t>Funkcijų naudojimas formulėje</t>
  </si>
  <si>
    <t>Langelyje E4 užrašyta taisyklinga formulė =SUM(C4:D4).</t>
  </si>
  <si>
    <t>Formulėje nenaudojama funkcija SUM, bet ji pateikia teisingus rezultatus.</t>
  </si>
  <si>
    <t>Justė</t>
  </si>
  <si>
    <t>Teisingai apskaičiuoti rezultatai langelių bloke E5:E28.</t>
  </si>
  <si>
    <t>Martynas</t>
  </si>
  <si>
    <t>Vilma</t>
  </si>
  <si>
    <t>Stulpelių Darbo pradžia ir Darbo pristatymo data duomenims pritaikytas datos duomenų formatas</t>
  </si>
  <si>
    <t>Gabrielė</t>
  </si>
  <si>
    <t>MM-DD.</t>
  </si>
  <si>
    <t>Bent dviejų nurodytų langelių duomenims pritaikytas datos duomenų formatas MM-DD.</t>
  </si>
  <si>
    <t>Lakšto Projektai lentelėje teisingai atlikta mokinių, kurie atsiskaito vasario 2–5 dienomis, atranka:</t>
  </si>
  <si>
    <t>teisingai nurodytos pradžios ir pabaigos datos;</t>
  </si>
  <si>
    <t>tinkamai nurodytos abi sąlygos (yra prieš arba lygu, yra po arba lygu);</t>
  </si>
  <si>
    <t>atrankoje naudojama funkcija „ir“ (and).</t>
  </si>
  <si>
    <t>Lentelės duomenys teisingai surikiuoti pagal pirmą duomenų rikiavimo raktą Darbo pristatymo data.</t>
  </si>
  <si>
    <t>Lentelės duomenys teisingai surikiuoti pagal antrą duomenų rikiavimo raktą Darbo sritis.</t>
  </si>
  <si>
    <t>Iš viso 10</t>
  </si>
  <si>
    <t>Statistika apie Lietuvos miestus</t>
  </si>
  <si>
    <t>Duomenų atranka pagal sąlygą. Duomenų vaizdavimas diagrama. Diagramos spausdinimas</t>
  </si>
  <si>
    <t>Miesto pavadinimas</t>
  </si>
  <si>
    <t>Atstumas nuo Vilniaus, km</t>
  </si>
  <si>
    <t>-- Atrinkti duomenis pagal sąlygą.</t>
  </si>
  <si>
    <t>Alytus</t>
  </si>
  <si>
    <t>Anyščiai</t>
  </si>
  <si>
    <t>-- Spausdinti parengto dokumento dalį (diagramą) į failą (pvz., xps).</t>
  </si>
  <si>
    <t>Birštonas</t>
  </si>
  <si>
    <t>Saugyklos faile sk_24d.xlsx pateikta statistinė informacija apie Lietuvos miestus: pateikiama Miesto pavadinimas,</t>
  </si>
  <si>
    <t>Biržai</t>
  </si>
  <si>
    <t>Atstumas nuo Vilniaus, km ir Gyventojų skaičius. Vadovaudamiesi nurodymais, atrinkite Lietuvos miestus, kuriuose</t>
  </si>
  <si>
    <t>Druskininkai</t>
  </si>
  <si>
    <t>gyvena 30 000 ir daugiau gyventojų. Sukurkite diagramą, kuri vaizduotų atstumus nuo Vilniaus iki atrinktų miestų.</t>
  </si>
  <si>
    <t xml:space="preserve">Elektrėnai </t>
  </si>
  <si>
    <t>Išspausdinkite diagramą į failą Diagrama.xps.</t>
  </si>
  <si>
    <t>Ignalina</t>
  </si>
  <si>
    <t>-- Atrinkite Lietuvos miestus, kuriuose gyvena daugiau nei 30 000 gyventojų.</t>
  </si>
  <si>
    <t>Jonava</t>
  </si>
  <si>
    <t>-- Sukurkite diagramą, vaizduojančią visus atrinktų miestų Atstumas nuo Vilniaus, km (Miesto pavadinimas) duomenis:</t>
  </si>
  <si>
    <t>Joniškis</t>
  </si>
  <si>
    <t> pasirinkite diagramos tipą Kitos diagramos Radaro principo su žymekliais;</t>
  </si>
  <si>
    <t> įterpkite diagramos pavadinimą Atstumas nuo Vilniaus. Pasirinkite 12 pt dydžio Arial šriftą;</t>
  </si>
  <si>
    <t>Kaišiadorys</t>
  </si>
  <si>
    <t> pašalinkite abi ašis ir legendą;</t>
  </si>
  <si>
    <t> pašalinkite duomenų sekos Miesto pavadinimas pavadinimus;</t>
  </si>
  <si>
    <t>Kėdainiai</t>
  </si>
  <si>
    <t> pridėkite duomenų etiketes – reikšmes ir kategorijos pavadinimus (miestų);</t>
  </si>
  <si>
    <t>Kelmė</t>
  </si>
  <si>
    <t> nustatykite diagramos srities dydį: aukštį – 14 cm, plotį – 17 cm;</t>
  </si>
  <si>
    <t> pasirinkite laisvai diagramos stilių.</t>
  </si>
  <si>
    <t>-- Įterpkite naują lakštą Diagrama ir perkelkite į jį diagramą.</t>
  </si>
  <si>
    <t>Kupiškis</t>
  </si>
  <si>
    <t>-- Išspausdinkite (konvertuokite) diagramą į failą Diagrama.xps.</t>
  </si>
  <si>
    <t>Lazdijai</t>
  </si>
  <si>
    <t>Marijampolė</t>
  </si>
  <si>
    <t>Lakšto Statistiniai duomenys lentelėje atlikta miestų, kurių gyventojų skaičius didesnis nei 30 000,</t>
  </si>
  <si>
    <t>Molėtai</t>
  </si>
  <si>
    <t>atranka. 1</t>
  </si>
  <si>
    <t>Naujoji Akmenė</t>
  </si>
  <si>
    <t>Pakruojis</t>
  </si>
  <si>
    <t>Įterptas naujas lakštas Diagrama.</t>
  </si>
  <si>
    <t>Lakšte Diagrama yra diagrama.</t>
  </si>
  <si>
    <t>Diagramos tipas – Kitos diagramos Radaro principo su žymekliais.</t>
  </si>
  <si>
    <t>Pasvalys</t>
  </si>
  <si>
    <t>Diagramoje vaizduojami visi atrinktų miestų Atstumas nuo Vilniaus, km duomenys.</t>
  </si>
  <si>
    <t>Įrašytas diagramos pavadinimas – Atstumas nuo Vilniaus.</t>
  </si>
  <si>
    <t>Prienai</t>
  </si>
  <si>
    <t>Pašalintas vienas elementas – ašys arba legenda.</t>
  </si>
  <si>
    <t>Raseiniai</t>
  </si>
  <si>
    <t>Pašalinti duomenų sekos Miesto pavadinimas pavadinimai.</t>
  </si>
  <si>
    <t>Rokiškis</t>
  </si>
  <si>
    <t>Pridėtos duomenų etiketės:</t>
  </si>
  <si>
    <t>reikšmės;</t>
  </si>
  <si>
    <t>Šalčininkai</t>
  </si>
  <si>
    <t>kategorijos pavadinimai (miestų).</t>
  </si>
  <si>
    <t>Diagramos srities dydis: aukštis – 14 cm, plotis – 17 cm.</t>
  </si>
  <si>
    <t>Laisvai pasirinktas diagramos stilius.</t>
  </si>
  <si>
    <t>Diagramos spausdinimas</t>
  </si>
  <si>
    <t>Širvintos</t>
  </si>
  <si>
    <t>Sukurtas failas Diagrama.xps.</t>
  </si>
  <si>
    <t>Faile pavaizduota (atspausdinta) tik diagrama.</t>
  </si>
  <si>
    <t>Švenčionys</t>
  </si>
  <si>
    <t>Tešiai</t>
  </si>
  <si>
    <t>Trakai</t>
  </si>
  <si>
    <t>Ukmergė</t>
  </si>
  <si>
    <t>Utena</t>
  </si>
  <si>
    <t>Varėna</t>
  </si>
  <si>
    <t>Vilkaviškis</t>
  </si>
  <si>
    <t>Visaginas</t>
  </si>
  <si>
    <t>Zarasai</t>
  </si>
  <si>
    <t>Lietuvos gyventojai</t>
  </si>
  <si>
    <t>Duomenų formatų nustatymas. Duomenų vaizdavimas diagrama. Diagramos spausdinimas</t>
  </si>
  <si>
    <t>Gyventojų skaičius kaime</t>
  </si>
  <si>
    <t>Gyventojų skaičius mieste</t>
  </si>
  <si>
    <t>Bendras gyventojų skaičius</t>
  </si>
  <si>
    <t>Gyventojų pokytis kaime</t>
  </si>
  <si>
    <t>Gyventojų pokytis mieste</t>
  </si>
  <si>
    <t>1959</t>
  </si>
  <si>
    <t>1970</t>
  </si>
  <si>
    <t>-- Spausdinti parengtą dokumentą (diagramą) į failą (pvz., xps).</t>
  </si>
  <si>
    <t>1971</t>
  </si>
  <si>
    <t>Saugyklos failo sk_25d.xlsx lentelėje „Gyventojai Lietuvoje“ pateikta statistinė informacija apie Lietuvos gyventojų</t>
  </si>
  <si>
    <t>1972</t>
  </si>
  <si>
    <t>skaičių: Metai, Gyventojų skaičius kaime, Gyventojų skaičius mieste. Vadovaudamiesi nurodymais, užpildykite lentelės</t>
  </si>
  <si>
    <t>1973</t>
  </si>
  <si>
    <t>likusius stulpelius duomenimis: Bendras gyventojų skaičius, Gyventojų pokytis kaime, Gyventojų pokytis mieste. Lietuvos</t>
  </si>
  <si>
    <t>1974</t>
  </si>
  <si>
    <t>gyventojų skaičiaus kitimą pavaizduokite diagrama.</t>
  </si>
  <si>
    <t>1975</t>
  </si>
  <si>
    <t>1976</t>
  </si>
  <si>
    <t>-- Langelyje D4 įrašykite formulę, kuri apskaičiuotų bendrą Lietuvos gyventojų skaičių (kaimo ir miesto) kiekvienais metais. Formulėje</t>
  </si>
  <si>
    <t>1977</t>
  </si>
  <si>
    <t>naudokite tinkamą matematinę funkciją.</t>
  </si>
  <si>
    <t>1978</t>
  </si>
  <si>
    <t>-- Nukopijuokite langelio D4 formulę į langelių bloką D5:D48.</t>
  </si>
  <si>
    <t>1979</t>
  </si>
  <si>
    <t>-- Langelyje E6 įrašykite formulę, kuri skaičiuoja gyventojų pokytį kaime, o langelyje F6 – gyventojų pokytį mieste. Pokytis skaičiuojamas</t>
  </si>
  <si>
    <t>1980</t>
  </si>
  <si>
    <t>taikant formulę:</t>
  </si>
  <si>
    <t>1981</t>
  </si>
  <si>
    <t>Einamųjų metų gyventojų skaičius – Praėjusių metų gyventojų skaičius</t>
  </si>
  <si>
    <t>1982</t>
  </si>
  <si>
    <t>Einamųjų metų gyventojų skaičius</t>
  </si>
  <si>
    <t>1983</t>
  </si>
  <si>
    <t>-- Nukopijuokite langelio E6 formulę į langelių bloką E7:E48, o F6 formulę – į bloką F7:F48. Abiejų blokų langeliams pritaikykite</t>
  </si>
  <si>
    <t>1984</t>
  </si>
  <si>
    <t>procentų duomenų formatą, vieno ženklo po kablelio tikslumu.</t>
  </si>
  <si>
    <t>1985</t>
  </si>
  <si>
    <t>-- Nustatykite lakšto Diagrama formatą:</t>
  </si>
  <si>
    <t>1986</t>
  </si>
  <si>
    <t> A4, gulsčią lapo padėtį;</t>
  </si>
  <si>
    <t>1987</t>
  </si>
  <si>
    <t> nustatykite paraštes: kairiąją – 1,5 cm, dešiniąją, viršutinę ir apatinę – po 1cm.</t>
  </si>
  <si>
    <t>1988</t>
  </si>
  <si>
    <t>-- Lakšte Diagrama sukurkite diagramą, vaizduojančią duomenų sekų Gyventojų skaičius kaime, Gyventojų skaičius mieste ir Bendras</t>
  </si>
  <si>
    <t>1989</t>
  </si>
  <si>
    <t>gyventojų skaičius priklausomybę nuo duomenų Metai:</t>
  </si>
  <si>
    <t>1990</t>
  </si>
  <si>
    <t> duomenų sekų Gyventojų skaičius kaime ir Gyventojų skaičius mieste diagramos tipas – stulpelinė sudurtinė;</t>
  </si>
  <si>
    <t>1991</t>
  </si>
  <si>
    <t> duomenų sekos Bendras gyventojų skaičius diagramos tipas – sudurtinė eilutės;</t>
  </si>
  <si>
    <t>1992</t>
  </si>
  <si>
    <t> įterpkite diagramos pavadinimą Lietuvos gyventojai 1959–2013 m.</t>
  </si>
  <si>
    <t>1993</t>
  </si>
  <si>
    <t> legendą įdėkite po pavadinimu.</t>
  </si>
  <si>
    <t>1994</t>
  </si>
  <si>
    <t>-- Nustatykite diagramos dydį tokį, kad ji tilptų lape.</t>
  </si>
  <si>
    <t>1995</t>
  </si>
  <si>
    <t>-- Išspausdinkite (konvertuokite) darbo knygą į failą sk_25d.xps.</t>
  </si>
  <si>
    <t>1996</t>
  </si>
  <si>
    <t>1997</t>
  </si>
  <si>
    <t>1998</t>
  </si>
  <si>
    <t>1999</t>
  </si>
  <si>
    <t>Pasirinktas lakšto Diagrama A4 lapo formatas, gulsčia lapo padėtis.</t>
  </si>
  <si>
    <t>2000</t>
  </si>
  <si>
    <t>Nustatytos lakšto paraštės: kairioji – 1,5 cm, dešinioji, viršutinė ir apatinė – po 1 cm.</t>
  </si>
  <si>
    <t>2001</t>
  </si>
  <si>
    <t>2002</t>
  </si>
  <si>
    <t>Langelyje D4 įrašyta formulė =SUM(B4:C4).</t>
  </si>
  <si>
    <t>2003</t>
  </si>
  <si>
    <t>2004</t>
  </si>
  <si>
    <t>Teisingai apskaičiuoti rezultatai langelių bloke D5:D48.</t>
  </si>
  <si>
    <t>2005</t>
  </si>
  <si>
    <t>Langelyje E6 įrašyta formulė =(B6-B5)/B6. 7</t>
  </si>
  <si>
    <t>2006</t>
  </si>
  <si>
    <t>Langelyje F6 įrašyta formulė =(C6-C5)/C6.</t>
  </si>
  <si>
    <t>2007</t>
  </si>
  <si>
    <t>Teisingai apskaičiuoti rezultatai langelių bloke E7:E48.</t>
  </si>
  <si>
    <t>2008</t>
  </si>
  <si>
    <t>Teisingai apskaičiuoti rezultatai langelių bloke F7:F48.</t>
  </si>
  <si>
    <t>2009</t>
  </si>
  <si>
    <t>2010</t>
  </si>
  <si>
    <t>Visiems langelių blokų E7:E48 ir F7:F48 duomenims priskirtas procentų duomenų formatas.</t>
  </si>
  <si>
    <t>2011</t>
  </si>
  <si>
    <t>Bent vienam, dviem langelių blokų E7:E48 ir F7:F48 duomenims priskirtas procentų duomenų</t>
  </si>
  <si>
    <t>2012</t>
  </si>
  <si>
    <t>formatas.</t>
  </si>
  <si>
    <t>Visi rezultatai pateikti vieno ženklo po kablelio tikslumu.</t>
  </si>
  <si>
    <t>Bent vienas, du iš rezultatų pateikti vieno ženklo po kablelio tikslumu.</t>
  </si>
  <si>
    <t>Duomenų vaizdavimas</t>
  </si>
  <si>
    <t>diagrama</t>
  </si>
  <si>
    <t>Lakšte Diagrama sukurta diagrama.</t>
  </si>
  <si>
    <t>Diagramoje vaizduojami visi sekų Gyventojų skaičius kaime, Gyventojų skaičius mieste ir Bendras gyventojų skaičius duomenys.</t>
  </si>
  <si>
    <t>Duomenų sekų Gyventojų skaičius kaime ir Gyventojų skaičius mieste diagramos tipas – stulpelinė sudurtinė.</t>
  </si>
  <si>
    <t>Duomenų sekos Bendras gyventojų skaičius diagramos tipas – sudurtinė eilutės.</t>
  </si>
  <si>
    <t>Įterptas diagramos pavadinimas Lietuvos gyventojai 1959–2013 m.</t>
  </si>
  <si>
    <t>Legenda yra įdėta po pavadinimu.</t>
  </si>
  <si>
    <t>Dokumento spausdinimas Sukurtas sk_25d.xps failas. 1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</si>
</sst>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\ [$Lt-427]"/>
    <numFmt numFmtId="165" formatCode="[$-409]dd/mmm/yy;@"/>
    <numFmt numFmtId="166" formatCode="m/d/yyyy;@"/>
    <numFmt numFmtId="167" formatCode="yyyy\-mm\-dd;@"/>
    <numFmt numFmtId="168" formatCode="#,##0.00\ [$Lt-427]"/>
    <numFmt numFmtId="169" formatCode="0.0"/>
    <numFmt numFmtId="170" formatCode="yyyy/mm/dd;@"/>
    <numFmt numFmtId="171" formatCode="0.000"/>
    <numFmt numFmtId="172" formatCode="h:mm;@"/>
    <numFmt numFmtId="173" formatCode="mm\-dd"/>
    <numFmt numFmtId="174" formatCode="0.0%"/>
  </numFmts>
  <fonts count="29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i/>
      <sz val="11"/>
      <color theme="1"/>
      <name val="Symbol"/>
      <family val="1"/>
      <charset val="2"/>
    </font>
    <font>
      <b/>
      <i/>
      <sz val="10"/>
      <color theme="1"/>
      <name val="Arial"/>
      <family val="2"/>
    </font>
    <font>
      <b/>
      <i/>
      <sz val="12"/>
      <color theme="1"/>
      <name val="Garamond"/>
      <family val="1"/>
    </font>
    <font>
      <b/>
      <sz val="9"/>
      <name val="Arial"/>
      <family val="2"/>
    </font>
    <font>
      <i/>
      <sz val="12"/>
      <color theme="1"/>
      <name val="Garamond"/>
      <family val="1"/>
    </font>
    <font>
      <u/>
      <sz val="11"/>
      <color theme="1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u/>
      <sz val="11"/>
      <color theme="1"/>
      <name val="Calibri"/>
      <family val="2"/>
      <charset val="186"/>
      <scheme val="minor"/>
    </font>
    <font>
      <vertAlign val="subscript"/>
      <sz val="11"/>
      <color theme="1"/>
      <name val="Calibri"/>
      <family val="2"/>
      <charset val="186"/>
      <scheme val="minor"/>
    </font>
    <font>
      <vertAlign val="superscript"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i/>
      <u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8BD98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9" fillId="0" borderId="0"/>
    <xf numFmtId="9" fontId="9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shrinkToFit="1"/>
    </xf>
    <xf numFmtId="0" fontId="9" fillId="0" borderId="0" xfId="1" applyFont="1"/>
    <xf numFmtId="0" fontId="6" fillId="0" borderId="0" xfId="2" applyFont="1"/>
    <xf numFmtId="0" fontId="9" fillId="0" borderId="0" xfId="2"/>
    <xf numFmtId="0" fontId="9" fillId="0" borderId="4" xfId="2" applyBorder="1" applyAlignment="1">
      <alignment horizontal="center" vertical="center" wrapText="1"/>
    </xf>
    <xf numFmtId="0" fontId="9" fillId="0" borderId="3" xfId="2" applyBorder="1" applyAlignment="1">
      <alignment horizontal="center" vertical="center" wrapText="1"/>
    </xf>
    <xf numFmtId="0" fontId="9" fillId="0" borderId="4" xfId="2" applyBorder="1" applyAlignment="1">
      <alignment horizontal="left" vertical="center" wrapText="1"/>
    </xf>
    <xf numFmtId="0" fontId="9" fillId="0" borderId="1" xfId="2" applyBorder="1"/>
    <xf numFmtId="0" fontId="9" fillId="0" borderId="5" xfId="2" applyBorder="1" applyAlignment="1">
      <alignment horizontal="left" vertical="center" wrapText="1"/>
    </xf>
    <xf numFmtId="0" fontId="9" fillId="0" borderId="2" xfId="2" applyBorder="1"/>
    <xf numFmtId="0" fontId="9" fillId="0" borderId="0" xfId="2" applyAlignment="1" applyProtection="1">
      <alignment horizontal="left" shrinkToFit="1"/>
      <protection locked="0"/>
    </xf>
    <xf numFmtId="0" fontId="9" fillId="0" borderId="0" xfId="2" applyAlignment="1" applyProtection="1">
      <alignment horizontal="left"/>
      <protection locked="0"/>
    </xf>
    <xf numFmtId="0" fontId="9" fillId="0" borderId="1" xfId="2" applyBorder="1" applyAlignment="1" applyProtection="1">
      <alignment horizontal="left"/>
      <protection locked="0"/>
    </xf>
    <xf numFmtId="0" fontId="9" fillId="0" borderId="1" xfId="2" applyBorder="1" applyAlignment="1" applyProtection="1">
      <alignment horizontal="right"/>
      <protection locked="0"/>
    </xf>
    <xf numFmtId="0" fontId="9" fillId="0" borderId="0" xfId="2" applyAlignment="1">
      <alignment horizontal="left" vertical="center" wrapText="1"/>
    </xf>
    <xf numFmtId="0" fontId="9" fillId="0" borderId="0" xfId="2" applyAlignment="1">
      <alignment horizontal="center" vertical="center" wrapText="1"/>
    </xf>
    <xf numFmtId="0" fontId="9" fillId="0" borderId="0" xfId="2" applyAlignment="1">
      <alignment horizontal="center" vertical="center"/>
    </xf>
    <xf numFmtId="0" fontId="9" fillId="0" borderId="0" xfId="2" applyAlignment="1">
      <alignment horizontal="right" vertical="center"/>
    </xf>
    <xf numFmtId="9" fontId="9" fillId="0" borderId="0" xfId="2" applyNumberFormat="1" applyAlignment="1">
      <alignment horizontal="right" vertical="center"/>
    </xf>
    <xf numFmtId="0" fontId="8" fillId="0" borderId="1" xfId="2" applyFont="1" applyBorder="1" applyAlignment="1">
      <alignment horizontal="center"/>
    </xf>
    <xf numFmtId="2" fontId="9" fillId="0" borderId="1" xfId="2" applyNumberFormat="1" applyBorder="1"/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/>
    <xf numFmtId="165" fontId="9" fillId="0" borderId="1" xfId="1" applyNumberFormat="1" applyFont="1" applyBorder="1"/>
    <xf numFmtId="0" fontId="9" fillId="2" borderId="1" xfId="1" applyFont="1" applyFill="1" applyBorder="1"/>
    <xf numFmtId="166" fontId="9" fillId="0" borderId="1" xfId="1" applyNumberFormat="1" applyFont="1" applyBorder="1"/>
    <xf numFmtId="167" fontId="9" fillId="0" borderId="1" xfId="1" applyNumberFormat="1" applyFont="1" applyBorder="1"/>
    <xf numFmtId="167" fontId="9" fillId="2" borderId="1" xfId="1" applyNumberFormat="1" applyFont="1" applyFill="1" applyBorder="1"/>
    <xf numFmtId="167" fontId="9" fillId="0" borderId="0" xfId="1" applyNumberFormat="1" applyFont="1"/>
    <xf numFmtId="14" fontId="9" fillId="0" borderId="0" xfId="1" applyNumberFormat="1" applyFont="1"/>
    <xf numFmtId="0" fontId="8" fillId="0" borderId="0" xfId="2" applyFont="1"/>
    <xf numFmtId="0" fontId="8" fillId="0" borderId="0" xfId="2" applyFont="1" applyAlignment="1">
      <alignment horizontal="left"/>
    </xf>
    <xf numFmtId="0" fontId="14" fillId="0" borderId="0" xfId="2" applyFont="1"/>
    <xf numFmtId="0" fontId="8" fillId="0" borderId="4" xfId="2" applyFont="1" applyBorder="1"/>
    <xf numFmtId="9" fontId="9" fillId="0" borderId="6" xfId="2" applyNumberFormat="1" applyBorder="1"/>
    <xf numFmtId="0" fontId="8" fillId="0" borderId="0" xfId="2" applyFont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168" fontId="9" fillId="0" borderId="0" xfId="2" applyNumberFormat="1" applyAlignment="1">
      <alignment horizontal="right" vertical="center"/>
    </xf>
    <xf numFmtId="0" fontId="8" fillId="0" borderId="7" xfId="2" applyFont="1" applyBorder="1" applyAlignment="1">
      <alignment horizontal="center"/>
    </xf>
    <xf numFmtId="0" fontId="9" fillId="0" borderId="7" xfId="2" applyBorder="1"/>
    <xf numFmtId="167" fontId="9" fillId="0" borderId="0" xfId="2" applyNumberFormat="1"/>
    <xf numFmtId="0" fontId="8" fillId="0" borderId="7" xfId="2" applyFont="1" applyBorder="1" applyAlignment="1">
      <alignment horizontal="right" vertical="center"/>
    </xf>
    <xf numFmtId="0" fontId="8" fillId="0" borderId="7" xfId="2" applyFont="1" applyBorder="1"/>
    <xf numFmtId="0" fontId="9" fillId="0" borderId="1" xfId="2" applyBorder="1" applyAlignment="1">
      <alignment horizontal="center"/>
    </xf>
    <xf numFmtId="0" fontId="8" fillId="0" borderId="1" xfId="2" applyFont="1" applyBorder="1"/>
    <xf numFmtId="169" fontId="9" fillId="0" borderId="1" xfId="2" applyNumberFormat="1" applyBorder="1"/>
    <xf numFmtId="0" fontId="8" fillId="0" borderId="1" xfId="1" applyFont="1" applyBorder="1" applyAlignment="1">
      <alignment horizontal="center" vertical="center"/>
    </xf>
    <xf numFmtId="170" fontId="14" fillId="0" borderId="1" xfId="1" applyNumberFormat="1" applyFont="1" applyBorder="1"/>
    <xf numFmtId="170" fontId="9" fillId="0" borderId="1" xfId="1" applyNumberFormat="1" applyFont="1" applyBorder="1"/>
    <xf numFmtId="0" fontId="8" fillId="0" borderId="1" xfId="1" applyFont="1" applyBorder="1"/>
    <xf numFmtId="2" fontId="9" fillId="0" borderId="0" xfId="2" applyNumberFormat="1"/>
    <xf numFmtId="171" fontId="9" fillId="0" borderId="0" xfId="2" applyNumberFormat="1"/>
    <xf numFmtId="171" fontId="9" fillId="0" borderId="1" xfId="2" applyNumberFormat="1" applyBorder="1"/>
    <xf numFmtId="0" fontId="8" fillId="0" borderId="1" xfId="2" applyFont="1" applyBorder="1" applyAlignment="1">
      <alignment horizontal="left" vertical="top" wrapText="1"/>
    </xf>
    <xf numFmtId="0" fontId="9" fillId="0" borderId="0" xfId="2" applyAlignment="1">
      <alignment horizontal="left" vertical="top" wrapText="1"/>
    </xf>
    <xf numFmtId="0" fontId="8" fillId="0" borderId="1" xfId="2" applyFont="1" applyBorder="1" applyAlignment="1">
      <alignment horizontal="center" vertical="center"/>
    </xf>
    <xf numFmtId="169" fontId="9" fillId="0" borderId="0" xfId="2" applyNumberFormat="1"/>
    <xf numFmtId="0" fontId="8" fillId="0" borderId="0" xfId="2" applyFont="1" applyAlignment="1">
      <alignment horizontal="center"/>
    </xf>
    <xf numFmtId="167" fontId="9" fillId="0" borderId="1" xfId="2" applyNumberFormat="1" applyBorder="1"/>
    <xf numFmtId="14" fontId="9" fillId="0" borderId="1" xfId="2" applyNumberFormat="1" applyBorder="1"/>
    <xf numFmtId="171" fontId="9" fillId="0" borderId="1" xfId="2" applyNumberFormat="1" applyBorder="1" applyAlignment="1">
      <alignment horizontal="center"/>
    </xf>
    <xf numFmtId="171" fontId="4" fillId="0" borderId="1" xfId="2" applyNumberFormat="1" applyFont="1" applyBorder="1" applyAlignment="1">
      <alignment horizontal="center"/>
    </xf>
    <xf numFmtId="0" fontId="9" fillId="0" borderId="0" xfId="2" applyAlignment="1">
      <alignment horizontal="center"/>
    </xf>
    <xf numFmtId="9" fontId="9" fillId="0" borderId="0" xfId="2" applyNumberFormat="1"/>
    <xf numFmtId="0" fontId="10" fillId="0" borderId="1" xfId="2" applyFont="1" applyBorder="1" applyAlignment="1">
      <alignment horizontal="right" vertical="center"/>
    </xf>
    <xf numFmtId="168" fontId="10" fillId="0" borderId="1" xfId="2" applyNumberFormat="1" applyFont="1" applyBorder="1" applyAlignment="1">
      <alignment horizontal="right" vertical="center"/>
    </xf>
    <xf numFmtId="168" fontId="10" fillId="0" borderId="0" xfId="2" applyNumberFormat="1" applyFont="1" applyAlignment="1">
      <alignment horizontal="right" vertical="center"/>
    </xf>
    <xf numFmtId="0" fontId="9" fillId="0" borderId="0" xfId="2" applyAlignment="1">
      <alignment horizontal="left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9" fillId="0" borderId="1" xfId="2" applyBorder="1" applyAlignment="1">
      <alignment horizontal="right"/>
    </xf>
    <xf numFmtId="0" fontId="9" fillId="0" borderId="0" xfId="2" applyAlignment="1">
      <alignment horizontal="right"/>
    </xf>
    <xf numFmtId="49" fontId="9" fillId="0" borderId="0" xfId="2" applyNumberFormat="1"/>
    <xf numFmtId="49" fontId="8" fillId="0" borderId="1" xfId="2" applyNumberFormat="1" applyFont="1" applyBorder="1"/>
    <xf numFmtId="0" fontId="8" fillId="0" borderId="1" xfId="2" applyFont="1" applyBorder="1" applyAlignment="1">
      <alignment horizontal="right"/>
    </xf>
    <xf numFmtId="0" fontId="9" fillId="0" borderId="1" xfId="2" applyBorder="1" applyAlignment="1">
      <alignment horizontal="left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9" fillId="0" borderId="13" xfId="2" applyBorder="1"/>
    <xf numFmtId="0" fontId="9" fillId="0" borderId="14" xfId="2" applyBorder="1"/>
    <xf numFmtId="0" fontId="9" fillId="0" borderId="15" xfId="2" applyBorder="1" applyAlignment="1">
      <alignment horizontal="center"/>
    </xf>
    <xf numFmtId="0" fontId="9" fillId="0" borderId="16" xfId="2" applyBorder="1"/>
    <xf numFmtId="0" fontId="9" fillId="0" borderId="17" xfId="2" applyBorder="1"/>
    <xf numFmtId="0" fontId="9" fillId="0" borderId="18" xfId="2" applyBorder="1" applyAlignment="1">
      <alignment horizontal="center"/>
    </xf>
    <xf numFmtId="0" fontId="9" fillId="0" borderId="19" xfId="2" applyBorder="1"/>
    <xf numFmtId="0" fontId="9" fillId="0" borderId="20" xfId="2" applyBorder="1"/>
    <xf numFmtId="0" fontId="9" fillId="0" borderId="21" xfId="2" applyBorder="1" applyAlignment="1">
      <alignment horizontal="center"/>
    </xf>
    <xf numFmtId="0" fontId="9" fillId="0" borderId="15" xfId="2" applyBorder="1" applyAlignment="1">
      <alignment horizontal="center" vertical="center"/>
    </xf>
    <xf numFmtId="0" fontId="9" fillId="0" borderId="18" xfId="2" applyBorder="1" applyAlignment="1">
      <alignment horizontal="center" vertical="center"/>
    </xf>
    <xf numFmtId="0" fontId="9" fillId="0" borderId="21" xfId="2" applyBorder="1" applyAlignment="1">
      <alignment horizontal="center" vertical="center"/>
    </xf>
    <xf numFmtId="172" fontId="9" fillId="0" borderId="1" xfId="2" applyNumberFormat="1" applyBorder="1"/>
    <xf numFmtId="1" fontId="9" fillId="0" borderId="1" xfId="2" applyNumberFormat="1" applyBorder="1"/>
    <xf numFmtId="173" fontId="9" fillId="0" borderId="1" xfId="2" applyNumberFormat="1" applyBorder="1"/>
    <xf numFmtId="0" fontId="9" fillId="0" borderId="0" xfId="2" applyAlignment="1" applyProtection="1">
      <alignment horizontal="right"/>
      <protection locked="0"/>
    </xf>
    <xf numFmtId="0" fontId="8" fillId="0" borderId="1" xfId="2" applyFont="1" applyBorder="1" applyAlignment="1">
      <alignment horizontal="center" vertical="center" wrapText="1"/>
    </xf>
    <xf numFmtId="3" fontId="9" fillId="0" borderId="1" xfId="2" applyNumberFormat="1" applyBorder="1"/>
    <xf numFmtId="174" fontId="0" fillId="0" borderId="1" xfId="3" applyNumberFormat="1" applyFont="1" applyBorder="1"/>
    <xf numFmtId="0" fontId="6" fillId="0" borderId="0" xfId="2" applyFont="1" applyAlignment="1" applyProtection="1">
      <alignment horizontal="left" shrinkToFit="1"/>
      <protection locked="0"/>
    </xf>
    <xf numFmtId="0" fontId="6" fillId="0" borderId="0" xfId="2" applyFont="1" applyAlignment="1">
      <alignment horizontal="left"/>
    </xf>
    <xf numFmtId="0" fontId="13" fillId="0" borderId="0" xfId="1" applyFont="1" applyAlignment="1">
      <alignment horizontal="center"/>
    </xf>
    <xf numFmtId="0" fontId="1" fillId="0" borderId="0" xfId="0" applyFont="1"/>
    <xf numFmtId="0" fontId="23" fillId="0" borderId="0" xfId="0" applyFont="1"/>
    <xf numFmtId="0" fontId="24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1" xfId="0" applyBorder="1"/>
    <xf numFmtId="0" fontId="9" fillId="3" borderId="0" xfId="2" applyFill="1"/>
    <xf numFmtId="0" fontId="9" fillId="3" borderId="0" xfId="1" applyFont="1" applyFill="1"/>
    <xf numFmtId="0" fontId="27" fillId="0" borderId="0" xfId="1" applyFont="1"/>
    <xf numFmtId="0" fontId="28" fillId="0" borderId="0" xfId="1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9" fillId="4" borderId="0" xfId="2" applyFill="1"/>
    <xf numFmtId="0" fontId="1" fillId="4" borderId="0" xfId="0" applyFont="1" applyFill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2" fillId="0" borderId="1" xfId="4" quotePrefix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2" fillId="0" borderId="0" xfId="4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2" applyFont="1" applyAlignment="1" applyProtection="1">
      <alignment horizontal="left" shrinkToFit="1"/>
      <protection locked="0"/>
    </xf>
    <xf numFmtId="0" fontId="6" fillId="0" borderId="0" xfId="2" applyFont="1" applyAlignment="1">
      <alignment horizontal="left"/>
    </xf>
    <xf numFmtId="0" fontId="13" fillId="0" borderId="0" xfId="1" applyFont="1" applyAlignment="1">
      <alignment horizontal="center"/>
    </xf>
    <xf numFmtId="0" fontId="8" fillId="0" borderId="7" xfId="2" applyFont="1" applyBorder="1" applyAlignment="1">
      <alignment horizontal="left" wrapText="1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13" fillId="0" borderId="0" xfId="1" applyFont="1" applyAlignment="1">
      <alignment horizontal="left"/>
    </xf>
    <xf numFmtId="0" fontId="8" fillId="0" borderId="6" xfId="1" applyFont="1" applyBorder="1" applyAlignment="1">
      <alignment horizontal="left"/>
    </xf>
    <xf numFmtId="0" fontId="8" fillId="0" borderId="8" xfId="1" applyFont="1" applyBorder="1" applyAlignment="1">
      <alignment horizontal="left"/>
    </xf>
    <xf numFmtId="0" fontId="8" fillId="0" borderId="4" xfId="1" applyFont="1" applyBorder="1" applyAlignment="1">
      <alignment horizontal="left"/>
    </xf>
    <xf numFmtId="0" fontId="8" fillId="0" borderId="9" xfId="2" applyFont="1" applyBorder="1" applyAlignment="1">
      <alignment horizontal="left"/>
    </xf>
    <xf numFmtId="0" fontId="8" fillId="0" borderId="6" xfId="2" applyFont="1" applyBorder="1" applyAlignment="1">
      <alignment horizontal="left"/>
    </xf>
    <xf numFmtId="0" fontId="8" fillId="0" borderId="4" xfId="2" applyFont="1" applyBorder="1" applyAlignment="1">
      <alignment horizontal="left"/>
    </xf>
  </cellXfs>
  <cellStyles count="5">
    <cellStyle name="Hipersaitas" xfId="4" builtinId="8"/>
    <cellStyle name="Įprastas" xfId="0" builtinId="0"/>
    <cellStyle name="Normal 2" xfId="1" xr:uid="{00000000-0005-0000-0000-000002000000}"/>
    <cellStyle name="Normal 3" xfId="2" xr:uid="{00000000-0005-0000-0000-000003000000}"/>
    <cellStyle name="Percent 2" xfId="3" xr:uid="{00000000-0005-0000-0000-000004000000}"/>
  </cellStyles>
  <dxfs count="29"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3" formatCode="0%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r>
              <a:rPr lang="lt-LT" sz="1200">
                <a:latin typeface="Arial" pitchFamily="34" charset="0"/>
                <a:cs typeface="Arial" pitchFamily="34" charset="0"/>
              </a:rPr>
              <a:t>Mėnesio išlaidos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'r2'!$B$4</c:f>
              <c:strCache>
                <c:ptCount val="1"/>
                <c:pt idx="0">
                  <c:v>Pinigų suma, išleista per mėnesį</c:v>
                </c:pt>
              </c:strCache>
            </c:strRef>
          </c:tx>
          <c:dPt>
            <c:idx val="0"/>
            <c:bubble3D val="0"/>
            <c:spPr>
              <a:solidFill>
                <a:srgbClr val="2D9B98"/>
              </a:solidFill>
            </c:spPr>
            <c:extLst>
              <c:ext xmlns:c16="http://schemas.microsoft.com/office/drawing/2014/chart" uri="{C3380CC4-5D6E-409C-BE32-E72D297353CC}">
                <c16:uniqueId val="{00000001-1B5E-4FE4-8BD0-B0605BE1D842}"/>
              </c:ext>
            </c:extLst>
          </c:dPt>
          <c:dPt>
            <c:idx val="1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1B5E-4FE4-8BD0-B0605BE1D842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1B5E-4FE4-8BD0-B0605BE1D842}"/>
              </c:ext>
            </c:extLst>
          </c:dPt>
          <c:dPt>
            <c:idx val="3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1B5E-4FE4-8BD0-B0605BE1D842}"/>
              </c:ext>
            </c:extLst>
          </c:dPt>
          <c:dPt>
            <c:idx val="4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1B5E-4FE4-8BD0-B0605BE1D842}"/>
              </c:ext>
            </c:extLst>
          </c:dPt>
          <c:dPt>
            <c:idx val="5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1B5E-4FE4-8BD0-B0605BE1D842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D-1B5E-4FE4-8BD0-B0605BE1D842}"/>
              </c:ext>
            </c:extLst>
          </c:dPt>
          <c:dLbls>
            <c:dLbl>
              <c:idx val="6"/>
              <c:layout>
                <c:manualLayout>
                  <c:x val="1.0444955723547261E-2"/>
                  <c:y val="6.4795114896352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B5E-4FE4-8BD0-B0605BE1D8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'r2'!$A$5:$A$11</c:f>
              <c:strCache>
                <c:ptCount val="7"/>
                <c:pt idx="0">
                  <c:v>Maistas</c:v>
                </c:pt>
                <c:pt idx="1">
                  <c:v>Rūbai, avalynė</c:v>
                </c:pt>
                <c:pt idx="2">
                  <c:v>Lėšos namų ūkio reikmėms</c:v>
                </c:pt>
                <c:pt idx="3">
                  <c:v>Degalai šeimos automobiliams</c:v>
                </c:pt>
                <c:pt idx="4">
                  <c:v>Taupymas</c:v>
                </c:pt>
                <c:pt idx="5">
                  <c:v>Pramogos</c:v>
                </c:pt>
                <c:pt idx="6">
                  <c:v>Kita (knygos, vaistai ir pan.)</c:v>
                </c:pt>
              </c:strCache>
            </c:strRef>
          </c:cat>
          <c:val>
            <c:numRef>
              <c:f>'r2'!$B$5:$B$11</c:f>
              <c:numCache>
                <c:formatCode>General</c:formatCode>
                <c:ptCount val="7"/>
                <c:pt idx="0">
                  <c:v>1067</c:v>
                </c:pt>
                <c:pt idx="1">
                  <c:v>678</c:v>
                </c:pt>
                <c:pt idx="2">
                  <c:v>566</c:v>
                </c:pt>
                <c:pt idx="3">
                  <c:v>450</c:v>
                </c:pt>
                <c:pt idx="4">
                  <c:v>232</c:v>
                </c:pt>
                <c:pt idx="5">
                  <c:v>128</c:v>
                </c:pt>
                <c:pt idx="6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5E-4FE4-8BD0-B0605BE1D84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98425196850393704" l="0.98425196850393704" r="0.59055118110236227" t="0.98425196850393704" header="0.31496062992125984" footer="0.31496062992125984"/>
    <c:pageSetup paperSize="9" orientation="portrait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r>
              <a:rPr lang="lt-LT" sz="1200">
                <a:latin typeface="Arial" pitchFamily="34" charset="0"/>
                <a:cs typeface="Arial" pitchFamily="34" charset="0"/>
              </a:rPr>
              <a:t>Tolygiai kinta</a:t>
            </a:r>
            <a:r>
              <a:rPr lang="en-US" sz="1200">
                <a:latin typeface="Arial" pitchFamily="34" charset="0"/>
                <a:cs typeface="Arial" pitchFamily="34" charset="0"/>
              </a:rPr>
              <a:t>mai judan</a:t>
            </a:r>
            <a:r>
              <a:rPr lang="lt-LT" sz="1200">
                <a:latin typeface="Arial" pitchFamily="34" charset="0"/>
                <a:cs typeface="Arial" pitchFamily="34" charset="0"/>
              </a:rPr>
              <a:t>čio kūno</a:t>
            </a:r>
            <a:r>
              <a:rPr lang="lt-LT" sz="1200" baseline="0">
                <a:latin typeface="Arial" pitchFamily="34" charset="0"/>
                <a:cs typeface="Arial" pitchFamily="34" charset="0"/>
              </a:rPr>
              <a:t> judėjimo grafikas</a:t>
            </a:r>
            <a:endParaRPr lang="lt-LT" sz="1200">
              <a:latin typeface="Arial" pitchFamily="34" charset="0"/>
              <a:cs typeface="Arial" pitchFamily="34" charset="0"/>
            </a:endParaRP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'r4'!$B$6</c:f>
              <c:strCache>
                <c:ptCount val="1"/>
                <c:pt idx="0">
                  <c:v>S, m</c:v>
                </c:pt>
              </c:strCache>
            </c:strRef>
          </c:tx>
          <c:spPr>
            <a:ln w="28575">
              <a:noFill/>
            </a:ln>
          </c:spPr>
          <c:xVal>
            <c:numRef>
              <c:f>'r4'!$A$7:$A$37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xVal>
          <c:yVal>
            <c:numRef>
              <c:f>'r4'!$B$7:$B$37</c:f>
              <c:numCache>
                <c:formatCode>0.00</c:formatCode>
                <c:ptCount val="31"/>
                <c:pt idx="0">
                  <c:v>0</c:v>
                </c:pt>
                <c:pt idx="1">
                  <c:v>2.25</c:v>
                </c:pt>
                <c:pt idx="2">
                  <c:v>5</c:v>
                </c:pt>
                <c:pt idx="3">
                  <c:v>8.25</c:v>
                </c:pt>
                <c:pt idx="4">
                  <c:v>12</c:v>
                </c:pt>
                <c:pt idx="5">
                  <c:v>16.25</c:v>
                </c:pt>
                <c:pt idx="6">
                  <c:v>21</c:v>
                </c:pt>
                <c:pt idx="7">
                  <c:v>26.25</c:v>
                </c:pt>
                <c:pt idx="8">
                  <c:v>32</c:v>
                </c:pt>
                <c:pt idx="9">
                  <c:v>38.25</c:v>
                </c:pt>
                <c:pt idx="10">
                  <c:v>45</c:v>
                </c:pt>
                <c:pt idx="11">
                  <c:v>52.25</c:v>
                </c:pt>
                <c:pt idx="12">
                  <c:v>60</c:v>
                </c:pt>
                <c:pt idx="13">
                  <c:v>68.25</c:v>
                </c:pt>
                <c:pt idx="14">
                  <c:v>77</c:v>
                </c:pt>
                <c:pt idx="15">
                  <c:v>86.25</c:v>
                </c:pt>
                <c:pt idx="16">
                  <c:v>96</c:v>
                </c:pt>
                <c:pt idx="17">
                  <c:v>106.25</c:v>
                </c:pt>
                <c:pt idx="18">
                  <c:v>117</c:v>
                </c:pt>
                <c:pt idx="19">
                  <c:v>128.25</c:v>
                </c:pt>
                <c:pt idx="20">
                  <c:v>140</c:v>
                </c:pt>
                <c:pt idx="21">
                  <c:v>152.25</c:v>
                </c:pt>
                <c:pt idx="22">
                  <c:v>165</c:v>
                </c:pt>
                <c:pt idx="23">
                  <c:v>178.25</c:v>
                </c:pt>
                <c:pt idx="24">
                  <c:v>192</c:v>
                </c:pt>
                <c:pt idx="25">
                  <c:v>206.25</c:v>
                </c:pt>
                <c:pt idx="26">
                  <c:v>221</c:v>
                </c:pt>
                <c:pt idx="27">
                  <c:v>236.25</c:v>
                </c:pt>
                <c:pt idx="28">
                  <c:v>252</c:v>
                </c:pt>
                <c:pt idx="29">
                  <c:v>268.25</c:v>
                </c:pt>
                <c:pt idx="30">
                  <c:v>285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F9-441B-A208-160325B17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160192"/>
        <c:axId val="157162112"/>
      </c:scatterChart>
      <c:valAx>
        <c:axId val="157160192"/>
        <c:scaling>
          <c:orientation val="minMax"/>
          <c:max val="30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r>
                  <a:rPr lang="en-US">
                    <a:latin typeface="Arial" pitchFamily="34" charset="0"/>
                    <a:cs typeface="Arial" pitchFamily="34" charset="0"/>
                  </a:rPr>
                  <a:t>Laikas, 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57162112"/>
        <c:crosses val="autoZero"/>
        <c:crossBetween val="midCat"/>
      </c:valAx>
      <c:valAx>
        <c:axId val="1571621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r>
                  <a:rPr lang="lt-LT">
                    <a:latin typeface="Arial" pitchFamily="34" charset="0"/>
                    <a:cs typeface="Arial" pitchFamily="34" charset="0"/>
                  </a:rPr>
                  <a:t>Poslinki</a:t>
                </a:r>
                <a:r>
                  <a:rPr lang="en-US">
                    <a:latin typeface="Arial" pitchFamily="34" charset="0"/>
                    <a:cs typeface="Arial" pitchFamily="34" charset="0"/>
                  </a:rPr>
                  <a:t>s, m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15716019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4803149606299213" l="0.70866141732283472" r="0.70866141732283472" t="0.74803149606299213" header="0.31496062992125984" footer="0.31496062992125984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38100</xdr:rowOff>
    </xdr:from>
    <xdr:to>
      <xdr:col>10</xdr:col>
      <xdr:colOff>552450</xdr:colOff>
      <xdr:row>62</xdr:row>
      <xdr:rowOff>66675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542" t="36778" r="4313" b="19127"/>
        <a:stretch/>
      </xdr:blipFill>
      <xdr:spPr>
        <a:xfrm>
          <a:off x="0" y="9058275"/>
          <a:ext cx="6000750" cy="2162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12</xdr:row>
      <xdr:rowOff>28575</xdr:rowOff>
    </xdr:from>
    <xdr:to>
      <xdr:col>3</xdr:col>
      <xdr:colOff>314324</xdr:colOff>
      <xdr:row>38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5</xdr:row>
      <xdr:rowOff>28576</xdr:rowOff>
    </xdr:from>
    <xdr:to>
      <xdr:col>8</xdr:col>
      <xdr:colOff>457200</xdr:colOff>
      <xdr:row>36</xdr:row>
      <xdr:rowOff>85727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9</xdr:row>
      <xdr:rowOff>476250</xdr:rowOff>
    </xdr:from>
    <xdr:to>
      <xdr:col>10</xdr:col>
      <xdr:colOff>3686176</xdr:colOff>
      <xdr:row>14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921" t="33775" r="13598" b="9661"/>
        <a:stretch/>
      </xdr:blipFill>
      <xdr:spPr>
        <a:xfrm>
          <a:off x="5981700" y="3209925"/>
          <a:ext cx="4867276" cy="3286125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0</xdr:row>
      <xdr:rowOff>19049</xdr:rowOff>
    </xdr:from>
    <xdr:to>
      <xdr:col>14</xdr:col>
      <xdr:colOff>457200</xdr:colOff>
      <xdr:row>9</xdr:row>
      <xdr:rowOff>428625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366" t="35891" r="3147" b="17294"/>
        <a:stretch/>
      </xdr:blipFill>
      <xdr:spPr>
        <a:xfrm>
          <a:off x="4438650" y="19049"/>
          <a:ext cx="9067800" cy="314325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0000000}" name="Table1" displayName="Table1" ref="A4:B11" totalsRowShown="0" headerRowDxfId="28" headerRowBorderDxfId="26" tableBorderDxfId="27" totalsRowBorderDxfId="25">
  <tableColumns count="2">
    <tableColumn id="1" xr3:uid="{00000000-0010-0000-0000-000001000000}" name="Išlaidų rūšis" dataDxfId="24"/>
    <tableColumn id="2" xr3:uid="{00000000-0010-0000-0000-000002000000}" name="Pinigų suma, išleista per mėnesį" dataDxfId="23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01000000}" name="Table127" displayName="Table127" ref="A4:B11" totalsRowShown="0" headerRowDxfId="22" headerRowBorderDxfId="20" tableBorderDxfId="21" totalsRowBorderDxfId="19">
  <tableColumns count="2">
    <tableColumn id="1" xr3:uid="{00000000-0010-0000-0100-000001000000}" name="Išlaidų rūšis" dataDxfId="18"/>
    <tableColumn id="2" xr3:uid="{00000000-0010-0000-0100-000002000000}" name="Pinigų suma, išleista per mėnesį" dataDxfId="17"/>
  </tableColumns>
  <tableStyleInfo name="TableStyleMedium2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2000000}" name="Table128" displayName="Table128" ref="A3:C13" totalsRowShown="0" headerRowDxfId="16" dataDxfId="15">
  <tableColumns count="3">
    <tableColumn id="1" xr3:uid="{00000000-0010-0000-0200-000001000000}" name="Apskritis" dataDxfId="14"/>
    <tableColumn id="2" xr3:uid="{00000000-0010-0000-0200-000002000000}" name="2013" dataDxfId="13"/>
    <tableColumn id="3" xr3:uid="{00000000-0010-0000-0200-000003000000}" name="Gyventojų pasiskirstymas procentais apskrityse" dataDxfId="12">
      <calculatedColumnFormula>B4/C$1</calculatedColumnFormula>
    </tableColumn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3000000}" name="Lentelė1" displayName="Lentelė1" ref="A3:D61" totalsRowShown="0" headerRowDxfId="11" tableBorderDxfId="10">
  <sortState xmlns:xlrd2="http://schemas.microsoft.com/office/spreadsheetml/2017/richdata2" ref="A4:D61">
    <sortCondition ref="A3"/>
  </sortState>
  <tableColumns count="4">
    <tableColumn id="1" xr3:uid="{00000000-0010-0000-0300-000001000000}" name="Prisijungimo vardas" dataDxfId="9"/>
    <tableColumn id="2" xr3:uid="{00000000-0010-0000-0300-000002000000}" name="Rajonas" dataDxfId="8"/>
    <tableColumn id="3" xr3:uid="{00000000-0010-0000-0300-000003000000}" name="Klasė" dataDxfId="7"/>
    <tableColumn id="4" xr3:uid="{00000000-0010-0000-0300-000004000000}" name="Surinkta taškų suma" dataDxfId="6"/>
  </tableColumns>
  <tableStyleInfo name="TableStyleLight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4000000}" name="Lentelė130" displayName="Lentelė130" ref="A3:D61" totalsRowShown="0" headerRowDxfId="5" tableBorderDxfId="4">
  <sortState xmlns:xlrd2="http://schemas.microsoft.com/office/spreadsheetml/2017/richdata2" ref="A4:D61">
    <sortCondition ref="C4:C61"/>
    <sortCondition ref="B4:B61"/>
    <sortCondition descending="1" ref="D4:D61"/>
  </sortState>
  <tableColumns count="4">
    <tableColumn id="1" xr3:uid="{00000000-0010-0000-0400-000001000000}" name="Prisijungimo vardas" dataDxfId="3"/>
    <tableColumn id="2" xr3:uid="{00000000-0010-0000-0400-000002000000}" name="Rajonas" dataDxfId="2"/>
    <tableColumn id="3" xr3:uid="{00000000-0010-0000-0400-000003000000}" name="Klasė" dataDxfId="1"/>
    <tableColumn id="4" xr3:uid="{00000000-0010-0000-0400-000004000000}" name="Surinkta taškų suma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odas.ugdome.lt/metodiniai-dokumentai/perziura/1205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workbookViewId="0">
      <selection activeCell="D5" sqref="D5"/>
    </sheetView>
  </sheetViews>
  <sheetFormatPr defaultRowHeight="14.45"/>
  <cols>
    <col min="1" max="1" width="6.5703125" style="1" customWidth="1"/>
    <col min="2" max="2" width="41.5703125" customWidth="1"/>
    <col min="3" max="3" width="7.140625" style="1" customWidth="1"/>
    <col min="4" max="4" width="10.42578125" style="1" customWidth="1"/>
    <col min="5" max="5" width="10.7109375" customWidth="1"/>
    <col min="6" max="6" width="34.140625" customWidth="1"/>
  </cols>
  <sheetData>
    <row r="1" spans="1:6">
      <c r="B1" s="130" t="s">
        <v>0</v>
      </c>
      <c r="C1" s="131" t="s">
        <v>1</v>
      </c>
    </row>
    <row r="2" spans="1:6">
      <c r="B2" s="129"/>
      <c r="C2" s="131"/>
      <c r="D2" s="1" t="s">
        <v>2</v>
      </c>
    </row>
    <row r="4" spans="1:6" s="107" customFormat="1">
      <c r="A4" s="126" t="s">
        <v>3</v>
      </c>
      <c r="B4" s="126" t="s">
        <v>4</v>
      </c>
      <c r="C4" s="126" t="s">
        <v>5</v>
      </c>
      <c r="D4" s="126" t="s">
        <v>6</v>
      </c>
      <c r="E4" s="126" t="s">
        <v>7</v>
      </c>
      <c r="F4" s="126" t="s">
        <v>8</v>
      </c>
    </row>
    <row r="5" spans="1:6">
      <c r="A5" s="127">
        <v>1</v>
      </c>
      <c r="B5" s="112" t="s">
        <v>9</v>
      </c>
      <c r="C5" s="127">
        <v>20</v>
      </c>
      <c r="D5" s="128" t="s">
        <v>10</v>
      </c>
      <c r="E5" s="112"/>
      <c r="F5" s="112"/>
    </row>
    <row r="6" spans="1:6">
      <c r="A6" s="127">
        <v>2</v>
      </c>
      <c r="B6" s="112" t="s">
        <v>11</v>
      </c>
      <c r="C6" s="127">
        <v>8</v>
      </c>
      <c r="D6" s="128" t="s">
        <v>12</v>
      </c>
      <c r="E6" s="112"/>
      <c r="F6" s="112"/>
    </row>
    <row r="7" spans="1:6">
      <c r="A7" s="127">
        <v>3</v>
      </c>
      <c r="B7" s="112" t="s">
        <v>13</v>
      </c>
      <c r="C7" s="127">
        <v>11</v>
      </c>
      <c r="D7" s="128" t="s">
        <v>14</v>
      </c>
      <c r="E7" s="112"/>
      <c r="F7" s="112"/>
    </row>
    <row r="8" spans="1:6">
      <c r="A8" s="127">
        <v>4</v>
      </c>
      <c r="B8" s="112" t="s">
        <v>15</v>
      </c>
      <c r="C8" s="127">
        <v>16</v>
      </c>
      <c r="D8" s="128" t="s">
        <v>16</v>
      </c>
      <c r="E8" s="112"/>
      <c r="F8" s="112"/>
    </row>
    <row r="9" spans="1:6">
      <c r="A9" s="127">
        <v>5</v>
      </c>
      <c r="B9" s="112" t="s">
        <v>17</v>
      </c>
      <c r="C9" s="127">
        <v>5</v>
      </c>
      <c r="D9" s="128" t="s">
        <v>18</v>
      </c>
      <c r="E9" s="112"/>
      <c r="F9" s="112"/>
    </row>
    <row r="10" spans="1:6">
      <c r="A10" s="127">
        <v>6</v>
      </c>
      <c r="B10" s="112" t="s">
        <v>19</v>
      </c>
      <c r="C10" s="127">
        <v>13</v>
      </c>
      <c r="D10" s="128" t="s">
        <v>20</v>
      </c>
      <c r="E10" s="112"/>
      <c r="F10" s="112"/>
    </row>
    <row r="11" spans="1:6">
      <c r="A11" s="127">
        <v>7</v>
      </c>
      <c r="B11" s="112" t="s">
        <v>21</v>
      </c>
      <c r="C11" s="127">
        <v>5</v>
      </c>
      <c r="D11" s="128" t="s">
        <v>22</v>
      </c>
      <c r="E11" s="112"/>
      <c r="F11" s="112"/>
    </row>
    <row r="12" spans="1:6">
      <c r="A12" s="127">
        <v>8</v>
      </c>
      <c r="B12" s="112" t="s">
        <v>23</v>
      </c>
      <c r="C12" s="127">
        <v>6</v>
      </c>
      <c r="D12" s="128" t="s">
        <v>24</v>
      </c>
      <c r="E12" s="112"/>
      <c r="F12" s="112"/>
    </row>
    <row r="13" spans="1:6">
      <c r="A13" s="127">
        <v>9</v>
      </c>
      <c r="B13" s="112" t="s">
        <v>25</v>
      </c>
      <c r="C13" s="127">
        <v>11</v>
      </c>
      <c r="D13" s="128" t="s">
        <v>26</v>
      </c>
      <c r="E13" s="112"/>
      <c r="F13" s="112"/>
    </row>
    <row r="14" spans="1:6">
      <c r="A14" s="127">
        <v>10</v>
      </c>
      <c r="B14" s="112" t="s">
        <v>27</v>
      </c>
      <c r="C14" s="127">
        <v>23</v>
      </c>
      <c r="D14" s="128" t="s">
        <v>28</v>
      </c>
      <c r="E14" s="112"/>
      <c r="F14" s="112"/>
    </row>
    <row r="15" spans="1:6">
      <c r="A15" s="127">
        <v>11</v>
      </c>
      <c r="B15" s="112" t="s">
        <v>29</v>
      </c>
      <c r="C15" s="127">
        <v>15</v>
      </c>
      <c r="D15" s="128" t="s">
        <v>30</v>
      </c>
      <c r="E15" s="112"/>
      <c r="F15" s="112"/>
    </row>
    <row r="16" spans="1:6">
      <c r="A16" s="127">
        <v>12</v>
      </c>
      <c r="B16" s="112" t="s">
        <v>31</v>
      </c>
      <c r="C16" s="127">
        <v>9</v>
      </c>
      <c r="D16" s="128" t="s">
        <v>32</v>
      </c>
      <c r="E16" s="112"/>
      <c r="F16" s="112"/>
    </row>
    <row r="17" spans="1:6">
      <c r="A17" s="127">
        <v>13</v>
      </c>
      <c r="B17" s="112" t="s">
        <v>33</v>
      </c>
      <c r="C17" s="127">
        <v>9</v>
      </c>
      <c r="D17" s="128" t="s">
        <v>34</v>
      </c>
      <c r="E17" s="112"/>
      <c r="F17" s="112"/>
    </row>
    <row r="18" spans="1:6">
      <c r="A18" s="127">
        <v>14</v>
      </c>
      <c r="B18" s="112" t="s">
        <v>35</v>
      </c>
      <c r="C18" s="127">
        <v>11</v>
      </c>
      <c r="D18" s="128" t="s">
        <v>36</v>
      </c>
      <c r="E18" s="112"/>
      <c r="F18" s="112"/>
    </row>
    <row r="19" spans="1:6">
      <c r="A19" s="127">
        <v>15</v>
      </c>
      <c r="B19" s="112" t="s">
        <v>37</v>
      </c>
      <c r="C19" s="127">
        <v>6</v>
      </c>
      <c r="D19" s="128" t="s">
        <v>38</v>
      </c>
      <c r="E19" s="112"/>
      <c r="F19" s="112"/>
    </row>
    <row r="20" spans="1:6">
      <c r="A20" s="127">
        <v>16</v>
      </c>
      <c r="B20" s="112" t="s">
        <v>39</v>
      </c>
      <c r="C20" s="127">
        <v>7</v>
      </c>
      <c r="D20" s="128" t="s">
        <v>40</v>
      </c>
      <c r="E20" s="112"/>
      <c r="F20" s="112"/>
    </row>
    <row r="21" spans="1:6">
      <c r="A21" s="127">
        <v>17</v>
      </c>
      <c r="B21" s="112" t="s">
        <v>41</v>
      </c>
      <c r="C21" s="127">
        <v>15</v>
      </c>
      <c r="D21" s="128" t="s">
        <v>42</v>
      </c>
      <c r="E21" s="112"/>
      <c r="F21" s="112"/>
    </row>
    <row r="22" spans="1:6">
      <c r="A22" s="127">
        <v>18</v>
      </c>
      <c r="B22" s="112" t="s">
        <v>43</v>
      </c>
      <c r="C22" s="127">
        <v>13</v>
      </c>
      <c r="D22" s="128" t="s">
        <v>44</v>
      </c>
      <c r="E22" s="112"/>
      <c r="F22" s="112"/>
    </row>
    <row r="23" spans="1:6">
      <c r="A23" s="127">
        <v>19</v>
      </c>
      <c r="B23" s="112" t="s">
        <v>45</v>
      </c>
      <c r="C23" s="127">
        <v>16</v>
      </c>
      <c r="D23" s="128" t="s">
        <v>46</v>
      </c>
      <c r="E23" s="112"/>
      <c r="F23" s="112"/>
    </row>
    <row r="24" spans="1:6">
      <c r="A24" s="127">
        <v>20</v>
      </c>
      <c r="B24" s="112" t="s">
        <v>47</v>
      </c>
      <c r="C24" s="127">
        <v>3</v>
      </c>
      <c r="D24" s="128" t="s">
        <v>48</v>
      </c>
      <c r="E24" s="112"/>
      <c r="F24" s="112"/>
    </row>
    <row r="25" spans="1:6">
      <c r="A25" s="127">
        <v>21</v>
      </c>
      <c r="B25" s="112" t="s">
        <v>49</v>
      </c>
      <c r="C25" s="127">
        <v>6</v>
      </c>
      <c r="D25" s="128" t="s">
        <v>50</v>
      </c>
      <c r="E25" s="112"/>
      <c r="F25" s="112"/>
    </row>
    <row r="26" spans="1:6">
      <c r="A26" s="127">
        <v>22</v>
      </c>
      <c r="B26" s="112" t="s">
        <v>51</v>
      </c>
      <c r="C26" s="127">
        <v>5</v>
      </c>
      <c r="D26" s="128" t="s">
        <v>52</v>
      </c>
      <c r="E26" s="112"/>
      <c r="F26" s="112"/>
    </row>
    <row r="27" spans="1:6">
      <c r="A27" s="127">
        <v>23</v>
      </c>
      <c r="B27" s="112" t="s">
        <v>53</v>
      </c>
      <c r="C27" s="127">
        <v>10</v>
      </c>
      <c r="D27" s="128" t="s">
        <v>54</v>
      </c>
      <c r="E27" s="112"/>
      <c r="F27" s="112"/>
    </row>
    <row r="28" spans="1:6">
      <c r="A28" s="127">
        <v>24</v>
      </c>
      <c r="B28" s="112" t="s">
        <v>55</v>
      </c>
      <c r="C28" s="127">
        <v>10</v>
      </c>
      <c r="D28" s="128" t="s">
        <v>56</v>
      </c>
      <c r="E28" s="112"/>
      <c r="F28" s="112"/>
    </row>
    <row r="29" spans="1:6">
      <c r="A29" s="127">
        <v>25</v>
      </c>
      <c r="B29" s="112" t="s">
        <v>13</v>
      </c>
      <c r="C29" s="127">
        <v>20</v>
      </c>
      <c r="D29" s="128" t="s">
        <v>57</v>
      </c>
      <c r="E29" s="112"/>
      <c r="F29" s="112"/>
    </row>
  </sheetData>
  <hyperlinks>
    <hyperlink ref="D5" location="'1'!A1" display="Spręsti 1" xr:uid="{00000000-0004-0000-0000-000000000000}"/>
    <hyperlink ref="D6:D29" location="'21'!A1" display="GO" xr:uid="{00000000-0004-0000-0000-000001000000}"/>
    <hyperlink ref="D6" location="'2'!A1" display="Spręsti 2" xr:uid="{00000000-0004-0000-0000-000002000000}"/>
    <hyperlink ref="D7" location="'3'!A1" display="Spręsti 3" xr:uid="{00000000-0004-0000-0000-000003000000}"/>
    <hyperlink ref="D8" location="'4'!A1" display="Spręsti 4" xr:uid="{00000000-0004-0000-0000-000004000000}"/>
    <hyperlink ref="D9" location="'5'!A1" display="Spręsti 5" xr:uid="{00000000-0004-0000-0000-000005000000}"/>
    <hyperlink ref="D10" location="'6'!A1" display="Spręsti 6" xr:uid="{00000000-0004-0000-0000-000006000000}"/>
    <hyperlink ref="D11" location="'7'!A1" display="Spręsti 7" xr:uid="{00000000-0004-0000-0000-000007000000}"/>
    <hyperlink ref="D12" location="'8'!A1" display="Spręsti 8" xr:uid="{00000000-0004-0000-0000-000008000000}"/>
    <hyperlink ref="D13" location="'9'!A1" display="Spręsti 9" xr:uid="{00000000-0004-0000-0000-000009000000}"/>
    <hyperlink ref="D14" location="'10'!A1" display="Spręsti 10" xr:uid="{00000000-0004-0000-0000-00000A000000}"/>
    <hyperlink ref="D15" location="'11'!A1" display="Spręsti 11" xr:uid="{00000000-0004-0000-0000-00000B000000}"/>
    <hyperlink ref="D16" location="'12'!A1" display="Spręsti 12" xr:uid="{00000000-0004-0000-0000-00000C000000}"/>
    <hyperlink ref="D17" location="'13'!A1" display="Spręsti 13" xr:uid="{00000000-0004-0000-0000-00000D000000}"/>
    <hyperlink ref="D18" location="'14'!A1" display="Spręsti 14" xr:uid="{00000000-0004-0000-0000-00000E000000}"/>
    <hyperlink ref="D19" location="'15'!A1" display="Spręsti 15" xr:uid="{00000000-0004-0000-0000-00000F000000}"/>
    <hyperlink ref="D20" location="'16'!A1" display="Spręsti 16" xr:uid="{00000000-0004-0000-0000-000010000000}"/>
    <hyperlink ref="D22" location="'18'!A1" display="Spręsti 18" xr:uid="{00000000-0004-0000-0000-000011000000}"/>
    <hyperlink ref="D23" location="'19'!A1" display="Spręsti 19" xr:uid="{00000000-0004-0000-0000-000012000000}"/>
    <hyperlink ref="D24" location="'20'!A1" display="Spręsti 20" xr:uid="{00000000-0004-0000-0000-000013000000}"/>
    <hyperlink ref="D25" location="'21'!A1" display="Spręsti 21" xr:uid="{00000000-0004-0000-0000-000014000000}"/>
    <hyperlink ref="D26" location="'22'!A1" display="Spręsti 22" xr:uid="{00000000-0004-0000-0000-000015000000}"/>
    <hyperlink ref="D27" location="'23'!A1" display="Spręsti 23" xr:uid="{00000000-0004-0000-0000-000016000000}"/>
    <hyperlink ref="D28" location="'24'!A1" display="Spręsti 24" xr:uid="{00000000-0004-0000-0000-000017000000}"/>
    <hyperlink ref="D29" location="'25'!A1" display="Spręsti 25" xr:uid="{00000000-0004-0000-0000-000018000000}"/>
    <hyperlink ref="D21" location="'17'!A1" display="Spręsti 17" xr:uid="{00000000-0004-0000-0000-000019000000}"/>
    <hyperlink ref="C1" r:id="rId1" xr:uid="{694D5989-7C51-4F4A-9B94-17FBA3BEFF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1:L47"/>
  <sheetViews>
    <sheetView topLeftCell="A18" zoomScaleNormal="100" workbookViewId="0"/>
  </sheetViews>
  <sheetFormatPr defaultColWidth="9.140625" defaultRowHeight="12.6"/>
  <cols>
    <col min="1" max="1" width="5.7109375" style="3" customWidth="1"/>
    <col min="2" max="2" width="17.85546875" style="3" customWidth="1"/>
    <col min="3" max="9" width="7.42578125" style="3" customWidth="1"/>
    <col min="10" max="10" width="6.140625" style="3" customWidth="1"/>
    <col min="11" max="11" width="93.42578125" style="3" customWidth="1"/>
    <col min="12" max="16384" width="9.140625" style="3"/>
  </cols>
  <sheetData>
    <row r="1" spans="2:12" ht="14.45">
      <c r="K1" s="110" t="s">
        <v>58</v>
      </c>
      <c r="L1"/>
    </row>
    <row r="2" spans="2:12" ht="14.45">
      <c r="B2" s="2" t="s">
        <v>59</v>
      </c>
      <c r="C2" s="2"/>
      <c r="K2" s="111" t="s">
        <v>60</v>
      </c>
      <c r="L2"/>
    </row>
    <row r="3" spans="2:12" ht="14.45">
      <c r="K3" s="110" t="s">
        <v>61</v>
      </c>
      <c r="L3"/>
    </row>
    <row r="4" spans="2:12" ht="14.45">
      <c r="B4" s="4" t="s">
        <v>62</v>
      </c>
      <c r="C4" s="4" t="s">
        <v>63</v>
      </c>
      <c r="D4" s="4"/>
      <c r="E4" s="4"/>
      <c r="F4" s="4"/>
      <c r="G4" s="4"/>
      <c r="H4" s="4"/>
      <c r="I4" s="4"/>
      <c r="K4" s="110" t="s">
        <v>64</v>
      </c>
      <c r="L4"/>
    </row>
    <row r="5" spans="2:12" ht="15.75" customHeight="1">
      <c r="B5" s="4"/>
      <c r="C5" s="116" t="s">
        <v>65</v>
      </c>
      <c r="D5" s="116" t="s">
        <v>66</v>
      </c>
      <c r="E5" s="116" t="s">
        <v>67</v>
      </c>
      <c r="F5" s="116" t="s">
        <v>68</v>
      </c>
      <c r="G5" s="116" t="s">
        <v>69</v>
      </c>
      <c r="H5" s="116" t="s">
        <v>70</v>
      </c>
      <c r="I5" s="116" t="s">
        <v>71</v>
      </c>
      <c r="K5" s="110" t="s">
        <v>72</v>
      </c>
      <c r="L5"/>
    </row>
    <row r="6" spans="2:12" ht="14.45">
      <c r="B6" s="3" t="s">
        <v>73</v>
      </c>
      <c r="C6" s="3">
        <v>156</v>
      </c>
      <c r="D6" s="3">
        <v>100</v>
      </c>
      <c r="K6" s="110" t="s">
        <v>74</v>
      </c>
      <c r="L6"/>
    </row>
    <row r="7" spans="2:12" ht="14.45">
      <c r="B7" s="3" t="s">
        <v>75</v>
      </c>
      <c r="F7" s="3">
        <v>149</v>
      </c>
      <c r="K7" s="110" t="s">
        <v>76</v>
      </c>
      <c r="L7"/>
    </row>
    <row r="8" spans="2:12" ht="14.45">
      <c r="B8" s="3" t="s">
        <v>77</v>
      </c>
      <c r="C8" s="3">
        <v>78</v>
      </c>
      <c r="E8" s="3">
        <v>34</v>
      </c>
      <c r="K8" s="110" t="s">
        <v>78</v>
      </c>
      <c r="L8"/>
    </row>
    <row r="9" spans="2:12" ht="14.45">
      <c r="B9" s="3" t="s">
        <v>79</v>
      </c>
      <c r="K9" s="110" t="s">
        <v>80</v>
      </c>
      <c r="L9"/>
    </row>
    <row r="10" spans="2:12" ht="14.45">
      <c r="B10" s="3" t="s">
        <v>81</v>
      </c>
      <c r="G10" s="3">
        <v>65</v>
      </c>
      <c r="K10" s="110" t="s">
        <v>82</v>
      </c>
      <c r="L10"/>
    </row>
    <row r="11" spans="2:12" ht="14.45">
      <c r="B11" s="3" t="s">
        <v>83</v>
      </c>
      <c r="C11" s="3">
        <v>111</v>
      </c>
      <c r="E11" s="3">
        <v>56</v>
      </c>
      <c r="K11" s="110" t="s">
        <v>84</v>
      </c>
      <c r="L11"/>
    </row>
    <row r="12" spans="2:12" ht="14.45">
      <c r="B12" s="3" t="s">
        <v>85</v>
      </c>
      <c r="H12" s="3">
        <v>234</v>
      </c>
      <c r="K12" s="110" t="s">
        <v>86</v>
      </c>
      <c r="L12"/>
    </row>
    <row r="13" spans="2:12" ht="14.45">
      <c r="K13" s="110" t="s">
        <v>87</v>
      </c>
      <c r="L13"/>
    </row>
    <row r="14" spans="2:12" ht="14.45">
      <c r="B14" s="2" t="s">
        <v>88</v>
      </c>
      <c r="K14" s="110" t="s">
        <v>89</v>
      </c>
      <c r="L14"/>
    </row>
    <row r="15" spans="2:12" ht="14.45">
      <c r="K15" s="110" t="s">
        <v>90</v>
      </c>
      <c r="L15"/>
    </row>
    <row r="16" spans="2:12" ht="28.5" customHeight="1">
      <c r="B16" s="5" t="s">
        <v>91</v>
      </c>
      <c r="C16" s="6"/>
      <c r="K16" s="110" t="s">
        <v>92</v>
      </c>
      <c r="L16"/>
    </row>
    <row r="17" spans="2:12" ht="27" customHeight="1">
      <c r="B17" s="5" t="s">
        <v>93</v>
      </c>
      <c r="C17" s="6"/>
      <c r="K17" s="110" t="s">
        <v>94</v>
      </c>
      <c r="L17"/>
    </row>
    <row r="18" spans="2:12" ht="14.45">
      <c r="K18" s="110" t="s">
        <v>95</v>
      </c>
      <c r="L18"/>
    </row>
    <row r="19" spans="2:12" ht="14.45">
      <c r="B19" s="116" t="s">
        <v>96</v>
      </c>
      <c r="K19" s="110" t="s">
        <v>97</v>
      </c>
      <c r="L19"/>
    </row>
    <row r="20" spans="2:12" ht="14.45">
      <c r="B20" s="115" t="s">
        <v>98</v>
      </c>
      <c r="K20" s="110" t="s">
        <v>99</v>
      </c>
      <c r="L20"/>
    </row>
    <row r="21" spans="2:12" ht="14.45">
      <c r="B21" s="115" t="s">
        <v>100</v>
      </c>
      <c r="K21" s="107" t="s">
        <v>101</v>
      </c>
      <c r="L21"/>
    </row>
    <row r="22" spans="2:12" ht="14.45">
      <c r="B22" s="115" t="s">
        <v>102</v>
      </c>
      <c r="K22" s="108" t="s">
        <v>103</v>
      </c>
      <c r="L22"/>
    </row>
    <row r="23" spans="2:12" ht="14.45">
      <c r="B23" s="115" t="s">
        <v>104</v>
      </c>
      <c r="K23" s="112" t="s">
        <v>105</v>
      </c>
      <c r="L23" s="112">
        <v>1</v>
      </c>
    </row>
    <row r="24" spans="2:12" ht="14.45">
      <c r="B24" s="115" t="s">
        <v>106</v>
      </c>
      <c r="K24" s="112" t="s">
        <v>107</v>
      </c>
      <c r="L24" s="112">
        <v>1</v>
      </c>
    </row>
    <row r="25" spans="2:12" ht="14.45">
      <c r="B25" s="115" t="s">
        <v>108</v>
      </c>
      <c r="K25" s="112" t="s">
        <v>109</v>
      </c>
      <c r="L25" s="112">
        <v>2</v>
      </c>
    </row>
    <row r="26" spans="2:12" ht="14.45">
      <c r="B26" s="115" t="s">
        <v>110</v>
      </c>
      <c r="K26" s="112" t="s">
        <v>111</v>
      </c>
      <c r="L26" s="112"/>
    </row>
    <row r="27" spans="2:12" ht="14.45">
      <c r="K27" s="112" t="s">
        <v>112</v>
      </c>
      <c r="L27" s="112">
        <v>7</v>
      </c>
    </row>
    <row r="28" spans="2:12" ht="14.45">
      <c r="K28" s="112" t="s">
        <v>113</v>
      </c>
      <c r="L28" s="112"/>
    </row>
    <row r="29" spans="2:12" ht="14.45">
      <c r="K29" s="112" t="s">
        <v>114</v>
      </c>
      <c r="L29" s="112"/>
    </row>
    <row r="30" spans="2:12" ht="14.45">
      <c r="K30" s="112" t="s">
        <v>115</v>
      </c>
      <c r="L30" s="112">
        <v>1</v>
      </c>
    </row>
    <row r="31" spans="2:12" ht="14.45">
      <c r="K31" s="112" t="s">
        <v>116</v>
      </c>
      <c r="L31" s="112">
        <v>2</v>
      </c>
    </row>
    <row r="32" spans="2:12" ht="14.45">
      <c r="K32" s="112" t="s">
        <v>117</v>
      </c>
      <c r="L32" s="112">
        <v>-1</v>
      </c>
    </row>
    <row r="33" spans="11:12" ht="14.45">
      <c r="K33" s="112" t="s">
        <v>118</v>
      </c>
      <c r="L33" s="112"/>
    </row>
    <row r="34" spans="11:12" ht="14.45">
      <c r="K34" s="112" t="s">
        <v>119</v>
      </c>
      <c r="L34" s="112">
        <v>2</v>
      </c>
    </row>
    <row r="35" spans="11:12" ht="14.45">
      <c r="K35" s="112" t="s">
        <v>120</v>
      </c>
      <c r="L35" s="112">
        <v>-1</v>
      </c>
    </row>
    <row r="36" spans="11:12" ht="14.45">
      <c r="K36" s="112" t="s">
        <v>121</v>
      </c>
      <c r="L36" s="112">
        <v>1</v>
      </c>
    </row>
    <row r="37" spans="11:12" ht="14.45">
      <c r="K37" s="112" t="s">
        <v>122</v>
      </c>
      <c r="L37" s="112">
        <v>2</v>
      </c>
    </row>
    <row r="38" spans="11:12" ht="14.45">
      <c r="K38" s="112" t="s">
        <v>123</v>
      </c>
      <c r="L38" s="112">
        <v>-1</v>
      </c>
    </row>
    <row r="39" spans="11:12" ht="14.45">
      <c r="K39" s="112" t="s">
        <v>124</v>
      </c>
      <c r="L39" s="112">
        <v>2</v>
      </c>
    </row>
    <row r="40" spans="11:12" ht="14.45">
      <c r="K40" s="112" t="s">
        <v>125</v>
      </c>
      <c r="L40" s="112">
        <v>-1</v>
      </c>
    </row>
    <row r="41" spans="11:12" ht="14.45">
      <c r="K41" s="112" t="s">
        <v>126</v>
      </c>
      <c r="L41" s="112">
        <v>7</v>
      </c>
    </row>
    <row r="42" spans="11:12" ht="14.45">
      <c r="K42" s="112" t="s">
        <v>127</v>
      </c>
      <c r="L42" s="112">
        <v>2</v>
      </c>
    </row>
    <row r="43" spans="11:12" ht="14.45">
      <c r="K43" s="112" t="s">
        <v>128</v>
      </c>
      <c r="L43" s="112">
        <v>-1</v>
      </c>
    </row>
    <row r="44" spans="11:12" ht="14.45">
      <c r="K44" s="112" t="s">
        <v>129</v>
      </c>
      <c r="L44" s="112">
        <v>2</v>
      </c>
    </row>
    <row r="45" spans="11:12" ht="14.45">
      <c r="K45" s="112" t="s">
        <v>130</v>
      </c>
      <c r="L45" s="112">
        <v>-1</v>
      </c>
    </row>
    <row r="46" spans="11:12" ht="14.45">
      <c r="K46" s="112" t="s">
        <v>131</v>
      </c>
      <c r="L46" s="112">
        <v>4</v>
      </c>
    </row>
    <row r="47" spans="11:12" ht="14.45">
      <c r="K47" s="109" t="s">
        <v>132</v>
      </c>
      <c r="L47"/>
    </row>
  </sheetData>
  <pageMargins left="0.98425196850393704" right="0.78740157480314965" top="0.78740157480314965" bottom="0.78740157480314965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B2:K17"/>
  <sheetViews>
    <sheetView zoomScaleNormal="100" zoomScalePageLayoutView="112" workbookViewId="0">
      <selection activeCell="I18" sqref="I17:I18"/>
    </sheetView>
  </sheetViews>
  <sheetFormatPr defaultRowHeight="14.45"/>
  <cols>
    <col min="1" max="1" width="7.85546875" customWidth="1"/>
    <col min="2" max="2" width="12.28515625" customWidth="1"/>
    <col min="3" max="7" width="10.7109375" customWidth="1"/>
    <col min="8" max="8" width="9.42578125" customWidth="1"/>
    <col min="9" max="9" width="12.140625" customWidth="1"/>
  </cols>
  <sheetData>
    <row r="2" spans="2:11">
      <c r="B2" s="117" t="s">
        <v>59</v>
      </c>
    </row>
    <row r="3" spans="2:11">
      <c r="B3" s="117"/>
    </row>
    <row r="4" spans="2:11" ht="12.75" customHeight="1">
      <c r="B4" s="132" t="s">
        <v>62</v>
      </c>
      <c r="C4" s="134" t="s">
        <v>63</v>
      </c>
      <c r="D4" s="135"/>
      <c r="E4" s="135"/>
      <c r="F4" s="135"/>
      <c r="G4" s="135"/>
      <c r="H4" s="135"/>
      <c r="I4" s="135"/>
      <c r="J4" s="118"/>
      <c r="K4" s="119"/>
    </row>
    <row r="5" spans="2:11" ht="47.25" customHeight="1">
      <c r="B5" s="133"/>
      <c r="C5" s="120" t="s">
        <v>98</v>
      </c>
      <c r="D5" s="120" t="s">
        <v>100</v>
      </c>
      <c r="E5" s="120" t="s">
        <v>102</v>
      </c>
      <c r="F5" s="120" t="s">
        <v>104</v>
      </c>
      <c r="G5" s="120" t="s">
        <v>106</v>
      </c>
      <c r="H5" s="120" t="s">
        <v>108</v>
      </c>
      <c r="I5" s="120" t="s">
        <v>110</v>
      </c>
      <c r="J5" s="118"/>
      <c r="K5" s="119"/>
    </row>
    <row r="6" spans="2:11" ht="15" customHeight="1">
      <c r="B6" s="121" t="s">
        <v>73</v>
      </c>
      <c r="C6" s="122">
        <v>156</v>
      </c>
      <c r="D6" s="122">
        <v>100</v>
      </c>
      <c r="E6" s="122"/>
      <c r="F6" s="122"/>
      <c r="G6" s="122"/>
      <c r="H6" s="122"/>
      <c r="I6" s="123">
        <f>SUM(C6:H6)</f>
        <v>256</v>
      </c>
      <c r="J6" s="119"/>
      <c r="K6" s="119"/>
    </row>
    <row r="7" spans="2:11" ht="15" customHeight="1">
      <c r="B7" s="121" t="s">
        <v>75</v>
      </c>
      <c r="C7" s="122"/>
      <c r="D7" s="122"/>
      <c r="E7" s="122"/>
      <c r="F7" s="122">
        <v>149</v>
      </c>
      <c r="G7" s="122"/>
      <c r="H7" s="122"/>
      <c r="I7" s="123">
        <f>SUM(C7:H7)</f>
        <v>149</v>
      </c>
      <c r="J7" s="119"/>
      <c r="K7" s="119"/>
    </row>
    <row r="8" spans="2:11" ht="15" customHeight="1">
      <c r="B8" s="121" t="s">
        <v>77</v>
      </c>
      <c r="C8" s="122">
        <v>78</v>
      </c>
      <c r="D8" s="122"/>
      <c r="E8" s="122">
        <v>34</v>
      </c>
      <c r="F8" s="122"/>
      <c r="G8" s="122"/>
      <c r="H8" s="122"/>
      <c r="I8" s="123">
        <f>SUM(C8:H8)</f>
        <v>112</v>
      </c>
      <c r="J8" s="119"/>
      <c r="K8" s="119"/>
    </row>
    <row r="9" spans="2:11" ht="15" customHeight="1">
      <c r="B9" s="121" t="s">
        <v>79</v>
      </c>
      <c r="C9" s="122"/>
      <c r="D9" s="122"/>
      <c r="E9" s="122"/>
      <c r="F9" s="122"/>
      <c r="G9" s="122"/>
      <c r="H9" s="122"/>
      <c r="I9" s="123">
        <f t="shared" ref="I9:I12" si="0">SUM(C9:H9)</f>
        <v>0</v>
      </c>
      <c r="J9" s="119"/>
      <c r="K9" s="119"/>
    </row>
    <row r="10" spans="2:11" ht="15" customHeight="1">
      <c r="B10" s="121" t="s">
        <v>81</v>
      </c>
      <c r="C10" s="122"/>
      <c r="D10" s="122"/>
      <c r="E10" s="122"/>
      <c r="F10" s="122"/>
      <c r="G10" s="122">
        <v>65</v>
      </c>
      <c r="H10" s="122"/>
      <c r="I10" s="123">
        <f t="shared" si="0"/>
        <v>65</v>
      </c>
      <c r="J10" s="119"/>
      <c r="K10" s="119"/>
    </row>
    <row r="11" spans="2:11" ht="15" customHeight="1">
      <c r="B11" s="121" t="s">
        <v>83</v>
      </c>
      <c r="C11" s="122">
        <v>111</v>
      </c>
      <c r="D11" s="122"/>
      <c r="E11" s="122">
        <v>56</v>
      </c>
      <c r="F11" s="122"/>
      <c r="G11" s="122"/>
      <c r="H11" s="122"/>
      <c r="I11" s="123">
        <f t="shared" si="0"/>
        <v>167</v>
      </c>
      <c r="J11" s="119"/>
      <c r="K11" s="119"/>
    </row>
    <row r="12" spans="2:11" ht="15" customHeight="1">
      <c r="B12" s="121" t="s">
        <v>85</v>
      </c>
      <c r="C12" s="122"/>
      <c r="D12" s="122"/>
      <c r="E12" s="122"/>
      <c r="F12" s="122"/>
      <c r="G12" s="122"/>
      <c r="H12" s="122">
        <v>234</v>
      </c>
      <c r="I12" s="123">
        <f t="shared" si="0"/>
        <v>234</v>
      </c>
      <c r="J12" s="119"/>
      <c r="K12" s="119"/>
    </row>
    <row r="13" spans="2:11">
      <c r="B13" s="119"/>
      <c r="C13" s="119"/>
      <c r="D13" s="119"/>
      <c r="E13" s="119"/>
      <c r="F13" s="119"/>
      <c r="G13" s="119"/>
      <c r="H13" s="119"/>
      <c r="I13" s="119"/>
      <c r="J13" s="119"/>
      <c r="K13" s="119"/>
    </row>
    <row r="14" spans="2:11">
      <c r="B14" s="117" t="s">
        <v>88</v>
      </c>
    </row>
    <row r="16" spans="2:11" ht="40.5" customHeight="1">
      <c r="B16" s="120" t="s">
        <v>91</v>
      </c>
      <c r="C16" s="123">
        <f>AVERAGE(I6:I12)</f>
        <v>140.42857142857142</v>
      </c>
    </row>
    <row r="17" spans="2:3" ht="39.75" customHeight="1">
      <c r="B17" s="120" t="s">
        <v>93</v>
      </c>
      <c r="C17" s="123">
        <f>MAX(I6:I12)</f>
        <v>256</v>
      </c>
    </row>
  </sheetData>
  <mergeCells count="2">
    <mergeCell ref="B4:B5"/>
    <mergeCell ref="C4:I4"/>
  </mergeCells>
  <pageMargins left="0.59055118110236227" right="0.39370078740157483" top="0.98425196850393704" bottom="0.98425196850393704" header="0.31496062992125984" footer="0.31496062992125984"/>
  <pageSetup paperSize="9" scale="8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F24"/>
  <sheetViews>
    <sheetView zoomScaleNormal="100" workbookViewId="0"/>
  </sheetViews>
  <sheetFormatPr defaultColWidth="9.140625" defaultRowHeight="12.6"/>
  <cols>
    <col min="1" max="2" width="30.7109375" style="9" customWidth="1"/>
    <col min="3" max="4" width="9.140625" style="9"/>
    <col min="5" max="5" width="89.28515625" style="9" customWidth="1"/>
    <col min="6" max="6" width="3.85546875" style="9" customWidth="1"/>
    <col min="7" max="16384" width="9.140625" style="9"/>
  </cols>
  <sheetData>
    <row r="1" spans="1:6" ht="14.45">
      <c r="A1" s="8" t="s">
        <v>133</v>
      </c>
      <c r="E1" s="110" t="s">
        <v>134</v>
      </c>
      <c r="F1"/>
    </row>
    <row r="2" spans="1:6" ht="14.45">
      <c r="E2" s="111" t="s">
        <v>60</v>
      </c>
      <c r="F2"/>
    </row>
    <row r="3" spans="1:6" ht="14.45">
      <c r="E3" s="110" t="s">
        <v>135</v>
      </c>
      <c r="F3"/>
    </row>
    <row r="4" spans="1:6" ht="18" customHeight="1">
      <c r="A4" s="10" t="s">
        <v>63</v>
      </c>
      <c r="B4" s="11" t="s">
        <v>136</v>
      </c>
      <c r="E4" s="110" t="s">
        <v>137</v>
      </c>
      <c r="F4"/>
    </row>
    <row r="5" spans="1:6" ht="18" customHeight="1">
      <c r="A5" s="12" t="s">
        <v>138</v>
      </c>
      <c r="B5" s="13">
        <v>1067</v>
      </c>
      <c r="E5" s="110" t="s">
        <v>139</v>
      </c>
      <c r="F5"/>
    </row>
    <row r="6" spans="1:6" ht="18" customHeight="1">
      <c r="A6" s="12" t="s">
        <v>140</v>
      </c>
      <c r="B6" s="13">
        <v>678</v>
      </c>
      <c r="E6" s="110" t="s">
        <v>141</v>
      </c>
      <c r="F6"/>
    </row>
    <row r="7" spans="1:6" ht="18" customHeight="1">
      <c r="A7" s="12" t="s">
        <v>142</v>
      </c>
      <c r="B7" s="13">
        <v>566</v>
      </c>
      <c r="E7" s="110" t="s">
        <v>143</v>
      </c>
      <c r="F7"/>
    </row>
    <row r="8" spans="1:6" ht="18" customHeight="1">
      <c r="A8" s="12" t="s">
        <v>144</v>
      </c>
      <c r="B8" s="13">
        <v>450</v>
      </c>
      <c r="E8" s="110" t="s">
        <v>145</v>
      </c>
      <c r="F8"/>
    </row>
    <row r="9" spans="1:6" ht="18" customHeight="1">
      <c r="A9" s="12" t="s">
        <v>146</v>
      </c>
      <c r="B9" s="13">
        <v>232</v>
      </c>
      <c r="E9" s="110" t="s">
        <v>147</v>
      </c>
      <c r="F9"/>
    </row>
    <row r="10" spans="1:6" ht="18" customHeight="1">
      <c r="A10" s="12" t="s">
        <v>148</v>
      </c>
      <c r="B10" s="13">
        <v>128</v>
      </c>
      <c r="E10" s="110" t="s">
        <v>149</v>
      </c>
      <c r="F10"/>
    </row>
    <row r="11" spans="1:6" ht="18" customHeight="1">
      <c r="A11" s="14" t="s">
        <v>150</v>
      </c>
      <c r="B11" s="15">
        <v>79</v>
      </c>
      <c r="E11" s="110" t="s">
        <v>151</v>
      </c>
      <c r="F11"/>
    </row>
    <row r="12" spans="1:6" ht="14.45">
      <c r="E12" s="110" t="s">
        <v>152</v>
      </c>
      <c r="F12"/>
    </row>
    <row r="13" spans="1:6" ht="14.45">
      <c r="E13" s="107" t="s">
        <v>101</v>
      </c>
      <c r="F13"/>
    </row>
    <row r="14" spans="1:6" ht="14.45">
      <c r="E14" s="108" t="s">
        <v>103</v>
      </c>
      <c r="F14"/>
    </row>
    <row r="15" spans="1:6" ht="14.45">
      <c r="E15" t="s">
        <v>134</v>
      </c>
      <c r="F15"/>
    </row>
    <row r="16" spans="1:6" ht="14.45">
      <c r="E16" s="112" t="s">
        <v>153</v>
      </c>
      <c r="F16" s="112">
        <v>1</v>
      </c>
    </row>
    <row r="17" spans="5:6" ht="14.45">
      <c r="E17" s="112" t="s">
        <v>154</v>
      </c>
      <c r="F17" s="112">
        <v>1</v>
      </c>
    </row>
    <row r="18" spans="5:6" ht="14.45">
      <c r="E18" s="112" t="s">
        <v>155</v>
      </c>
      <c r="F18" s="112">
        <v>1</v>
      </c>
    </row>
    <row r="19" spans="5:6" ht="14.45">
      <c r="E19" s="112" t="s">
        <v>156</v>
      </c>
      <c r="F19" s="112">
        <v>1</v>
      </c>
    </row>
    <row r="20" spans="5:6" ht="14.45">
      <c r="E20" s="112" t="s">
        <v>157</v>
      </c>
      <c r="F20" s="112">
        <v>1</v>
      </c>
    </row>
    <row r="21" spans="5:6" ht="14.45">
      <c r="E21" s="112" t="s">
        <v>158</v>
      </c>
      <c r="F21" s="112">
        <v>1</v>
      </c>
    </row>
    <row r="22" spans="5:6" ht="14.45">
      <c r="E22" s="112" t="s">
        <v>159</v>
      </c>
      <c r="F22" s="112">
        <v>1</v>
      </c>
    </row>
    <row r="23" spans="5:6" ht="14.45">
      <c r="E23" s="112" t="s">
        <v>160</v>
      </c>
      <c r="F23" s="112">
        <v>1</v>
      </c>
    </row>
    <row r="24" spans="5:6" ht="14.45">
      <c r="E24" s="109" t="s">
        <v>161</v>
      </c>
      <c r="F24"/>
    </row>
  </sheetData>
  <pageMargins left="0.98425196850393704" right="0.59055118110236227" top="0.78740157480314965" bottom="0.78740157480314965" header="0.31496062992125984" footer="0.31496062992125984"/>
  <pageSetup paperSize="9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B11"/>
  <sheetViews>
    <sheetView zoomScale="130" zoomScaleNormal="130" workbookViewId="0">
      <selection activeCell="F38" sqref="F38"/>
    </sheetView>
  </sheetViews>
  <sheetFormatPr defaultColWidth="9.140625" defaultRowHeight="12.6"/>
  <cols>
    <col min="1" max="2" width="30.7109375" style="9" customWidth="1"/>
    <col min="3" max="16384" width="9.140625" style="9"/>
  </cols>
  <sheetData>
    <row r="1" spans="1:2" ht="14.1">
      <c r="A1" s="8" t="s">
        <v>133</v>
      </c>
    </row>
    <row r="4" spans="1:2" ht="25.5" customHeight="1">
      <c r="A4" s="10" t="s">
        <v>63</v>
      </c>
      <c r="B4" s="11" t="s">
        <v>136</v>
      </c>
    </row>
    <row r="5" spans="1:2" ht="26.1" customHeight="1">
      <c r="A5" s="12" t="s">
        <v>138</v>
      </c>
      <c r="B5" s="13">
        <v>1067</v>
      </c>
    </row>
    <row r="6" spans="1:2" ht="26.1" customHeight="1">
      <c r="A6" s="12" t="s">
        <v>140</v>
      </c>
      <c r="B6" s="13">
        <v>678</v>
      </c>
    </row>
    <row r="7" spans="1:2" ht="26.1" customHeight="1">
      <c r="A7" s="12" t="s">
        <v>142</v>
      </c>
      <c r="B7" s="13">
        <v>566</v>
      </c>
    </row>
    <row r="8" spans="1:2" ht="26.1" customHeight="1">
      <c r="A8" s="12" t="s">
        <v>144</v>
      </c>
      <c r="B8" s="13">
        <v>450</v>
      </c>
    </row>
    <row r="9" spans="1:2" ht="26.1" customHeight="1">
      <c r="A9" s="12" t="s">
        <v>146</v>
      </c>
      <c r="B9" s="13">
        <v>232</v>
      </c>
    </row>
    <row r="10" spans="1:2" ht="26.1" customHeight="1">
      <c r="A10" s="12" t="s">
        <v>148</v>
      </c>
      <c r="B10" s="13">
        <v>128</v>
      </c>
    </row>
    <row r="11" spans="1:2" ht="26.1" customHeight="1">
      <c r="A11" s="14" t="s">
        <v>150</v>
      </c>
      <c r="B11" s="15">
        <v>79</v>
      </c>
    </row>
  </sheetData>
  <pageMargins left="0.98425196850393704" right="0.59055118110236227" top="0.78740157480314965" bottom="0.78740157480314965" header="0.31496062992125984" footer="0.31496062992125984"/>
  <pageSetup paperSize="9" orientation="portrait" verticalDpi="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37"/>
  <sheetViews>
    <sheetView zoomScaleNormal="100" workbookViewId="0">
      <selection sqref="A1:B1"/>
    </sheetView>
  </sheetViews>
  <sheetFormatPr defaultColWidth="9.140625" defaultRowHeight="12.6"/>
  <cols>
    <col min="1" max="1" width="22.5703125" style="9" customWidth="1"/>
    <col min="2" max="2" width="18" style="9" customWidth="1"/>
    <col min="3" max="7" width="9.140625" style="9"/>
    <col min="8" max="8" width="78.85546875" style="9" customWidth="1"/>
    <col min="9" max="16384" width="9.140625" style="9"/>
  </cols>
  <sheetData>
    <row r="1" spans="1:12" ht="14.45">
      <c r="A1" s="136" t="s">
        <v>162</v>
      </c>
      <c r="B1" s="136"/>
      <c r="C1" s="16">
        <v>2971905</v>
      </c>
      <c r="D1" s="104"/>
      <c r="H1" s="110" t="s">
        <v>163</v>
      </c>
      <c r="I1" s="110"/>
      <c r="J1" s="113"/>
      <c r="K1" s="113"/>
      <c r="L1" s="113"/>
    </row>
    <row r="2" spans="1:12" ht="14.45">
      <c r="A2" s="17"/>
      <c r="H2" s="111" t="s">
        <v>164</v>
      </c>
      <c r="I2" s="110"/>
      <c r="J2" s="113"/>
      <c r="K2" s="113"/>
      <c r="L2" s="113"/>
    </row>
    <row r="3" spans="1:12" ht="14.45">
      <c r="A3" s="13" t="s">
        <v>165</v>
      </c>
      <c r="B3" s="18" t="s">
        <v>166</v>
      </c>
      <c r="C3" s="13" t="s">
        <v>167</v>
      </c>
      <c r="H3" s="110" t="s">
        <v>168</v>
      </c>
      <c r="I3" s="110"/>
      <c r="J3" s="113"/>
      <c r="K3" s="113"/>
      <c r="L3" s="113"/>
    </row>
    <row r="4" spans="1:12" ht="14.45">
      <c r="A4" s="18" t="s">
        <v>169</v>
      </c>
      <c r="B4" s="19">
        <v>152139</v>
      </c>
      <c r="C4" s="13"/>
      <c r="H4" s="110" t="s">
        <v>170</v>
      </c>
      <c r="I4" s="110"/>
      <c r="J4" s="113"/>
      <c r="K4" s="113"/>
      <c r="L4" s="113"/>
    </row>
    <row r="5" spans="1:12" ht="14.45">
      <c r="A5" s="18" t="s">
        <v>171</v>
      </c>
      <c r="B5" s="19">
        <v>592816</v>
      </c>
      <c r="C5" s="13"/>
      <c r="H5" s="110" t="s">
        <v>172</v>
      </c>
      <c r="I5" s="110"/>
      <c r="J5" s="113"/>
      <c r="K5" s="113"/>
      <c r="L5" s="113"/>
    </row>
    <row r="6" spans="1:12" ht="14.45">
      <c r="A6" s="18" t="s">
        <v>173</v>
      </c>
      <c r="B6" s="19">
        <v>331553</v>
      </c>
      <c r="C6" s="13"/>
      <c r="H6" s="110" t="s">
        <v>174</v>
      </c>
      <c r="I6" s="110"/>
      <c r="J6" s="113"/>
      <c r="K6" s="113"/>
      <c r="L6" s="113"/>
    </row>
    <row r="7" spans="1:12" ht="14.45">
      <c r="A7" s="18" t="s">
        <v>175</v>
      </c>
      <c r="B7" s="19">
        <v>156455</v>
      </c>
      <c r="C7" s="13"/>
      <c r="H7" s="110" t="s">
        <v>176</v>
      </c>
      <c r="I7" s="110"/>
      <c r="J7" s="113"/>
      <c r="K7" s="113"/>
      <c r="L7" s="113"/>
    </row>
    <row r="8" spans="1:12" ht="14.45">
      <c r="A8" s="18" t="s">
        <v>177</v>
      </c>
      <c r="B8" s="19">
        <v>242340</v>
      </c>
      <c r="C8" s="13"/>
      <c r="H8" s="111" t="s">
        <v>178</v>
      </c>
      <c r="I8" s="110"/>
      <c r="J8" s="113"/>
      <c r="K8" s="113"/>
      <c r="L8" s="113"/>
    </row>
    <row r="9" spans="1:12" ht="14.45">
      <c r="A9" s="18" t="s">
        <v>179</v>
      </c>
      <c r="B9" s="19">
        <v>290471</v>
      </c>
      <c r="C9" s="13"/>
      <c r="H9" s="110" t="s">
        <v>180</v>
      </c>
      <c r="I9" s="110"/>
      <c r="J9" s="113"/>
      <c r="K9" s="113"/>
      <c r="L9" s="113"/>
    </row>
    <row r="10" spans="1:12" ht="14.45">
      <c r="A10" s="18" t="s">
        <v>181</v>
      </c>
      <c r="B10" s="19">
        <v>106335</v>
      </c>
      <c r="C10" s="13"/>
      <c r="H10" s="110" t="s">
        <v>182</v>
      </c>
      <c r="I10" s="110"/>
      <c r="J10" s="113"/>
      <c r="K10" s="113"/>
      <c r="L10" s="113"/>
    </row>
    <row r="11" spans="1:12" ht="14.45">
      <c r="A11" s="18" t="s">
        <v>183</v>
      </c>
      <c r="B11" s="19">
        <v>147728</v>
      </c>
      <c r="C11" s="13"/>
      <c r="H11" s="110" t="s">
        <v>184</v>
      </c>
      <c r="I11" s="110"/>
      <c r="J11" s="113"/>
      <c r="K11" s="113"/>
      <c r="L11" s="113"/>
    </row>
    <row r="12" spans="1:12" ht="14.45">
      <c r="A12" s="18" t="s">
        <v>185</v>
      </c>
      <c r="B12" s="19">
        <v>145760</v>
      </c>
      <c r="C12" s="13"/>
      <c r="H12" s="110" t="s">
        <v>186</v>
      </c>
      <c r="I12" s="110"/>
      <c r="J12" s="113"/>
      <c r="K12" s="113"/>
      <c r="L12" s="113"/>
    </row>
    <row r="13" spans="1:12" ht="14.45">
      <c r="A13" s="18" t="s">
        <v>187</v>
      </c>
      <c r="B13" s="19">
        <v>806308</v>
      </c>
      <c r="C13" s="13"/>
      <c r="H13" s="110" t="s">
        <v>188</v>
      </c>
      <c r="I13" s="110"/>
      <c r="J13" s="113"/>
      <c r="K13" s="113"/>
      <c r="L13" s="113"/>
    </row>
    <row r="14" spans="1:12" ht="14.45">
      <c r="H14" s="110" t="s">
        <v>189</v>
      </c>
      <c r="I14" s="110"/>
      <c r="J14" s="113"/>
      <c r="K14" s="113"/>
      <c r="L14" s="113"/>
    </row>
    <row r="15" spans="1:12" ht="14.45">
      <c r="H15" s="110" t="s">
        <v>190</v>
      </c>
      <c r="I15" s="110"/>
      <c r="J15" s="113"/>
      <c r="K15" s="113"/>
      <c r="L15" s="113"/>
    </row>
    <row r="16" spans="1:12" ht="14.45">
      <c r="H16" s="110" t="s">
        <v>191</v>
      </c>
      <c r="I16" s="110"/>
      <c r="J16" s="113"/>
      <c r="K16" s="113"/>
      <c r="L16" s="113"/>
    </row>
    <row r="17" spans="8:12" ht="14.45">
      <c r="H17" s="110" t="s">
        <v>192</v>
      </c>
      <c r="I17" s="110"/>
      <c r="J17" s="113"/>
      <c r="K17" s="113"/>
      <c r="L17" s="113"/>
    </row>
    <row r="18" spans="8:12" ht="14.45">
      <c r="H18" s="107" t="s">
        <v>101</v>
      </c>
      <c r="I18"/>
    </row>
    <row r="19" spans="8:12" ht="14.45">
      <c r="H19" s="108" t="s">
        <v>103</v>
      </c>
      <c r="I19"/>
    </row>
    <row r="20" spans="8:12" ht="14.45">
      <c r="H20" t="s">
        <v>193</v>
      </c>
      <c r="I20"/>
    </row>
    <row r="21" spans="8:12" ht="14.45">
      <c r="H21" s="112" t="s">
        <v>194</v>
      </c>
      <c r="I21" s="112"/>
    </row>
    <row r="22" spans="8:12" ht="14.45">
      <c r="H22" s="112" t="s">
        <v>195</v>
      </c>
      <c r="I22" s="112">
        <v>1</v>
      </c>
    </row>
    <row r="23" spans="8:12" ht="14.45">
      <c r="H23" s="112" t="s">
        <v>196</v>
      </c>
      <c r="I23" s="112">
        <v>1</v>
      </c>
    </row>
    <row r="24" spans="8:12" ht="14.45">
      <c r="H24" s="112" t="s">
        <v>197</v>
      </c>
      <c r="I24" s="112"/>
    </row>
    <row r="25" spans="8:12" ht="14.45">
      <c r="H25" s="112" t="s">
        <v>198</v>
      </c>
      <c r="I25" s="112"/>
    </row>
    <row r="26" spans="8:12" ht="14.45">
      <c r="H26" s="112" t="s">
        <v>199</v>
      </c>
      <c r="I26" s="112">
        <v>1</v>
      </c>
    </row>
    <row r="27" spans="8:12" ht="14.45">
      <c r="H27" s="112" t="s">
        <v>200</v>
      </c>
      <c r="I27" s="112">
        <v>1</v>
      </c>
    </row>
    <row r="28" spans="8:12" ht="14.45">
      <c r="H28" s="112" t="s">
        <v>201</v>
      </c>
      <c r="I28" s="112"/>
    </row>
    <row r="29" spans="8:12" ht="14.45">
      <c r="H29" s="112" t="s">
        <v>202</v>
      </c>
      <c r="I29" s="112"/>
    </row>
    <row r="30" spans="8:12" ht="14.45">
      <c r="H30" s="112" t="s">
        <v>203</v>
      </c>
      <c r="I30" s="112"/>
    </row>
    <row r="31" spans="8:12" ht="14.45">
      <c r="H31" s="112" t="s">
        <v>204</v>
      </c>
      <c r="I31" s="112">
        <v>2</v>
      </c>
    </row>
    <row r="32" spans="8:12" ht="14.45">
      <c r="H32" s="112" t="s">
        <v>205</v>
      </c>
      <c r="I32" s="112">
        <v>-1</v>
      </c>
    </row>
    <row r="33" spans="8:9" ht="14.45">
      <c r="H33" s="112" t="s">
        <v>206</v>
      </c>
      <c r="I33" s="112">
        <v>1</v>
      </c>
    </row>
    <row r="34" spans="8:9" ht="14.45">
      <c r="H34" s="112" t="s">
        <v>207</v>
      </c>
      <c r="I34" s="112">
        <v>2</v>
      </c>
    </row>
    <row r="35" spans="8:9" ht="14.45">
      <c r="H35" s="112" t="s">
        <v>208</v>
      </c>
      <c r="I35" s="112">
        <v>-1</v>
      </c>
    </row>
    <row r="36" spans="8:9" ht="14.45">
      <c r="H36" s="112" t="s">
        <v>209</v>
      </c>
      <c r="I36" s="112">
        <v>5</v>
      </c>
    </row>
    <row r="37" spans="8:9" ht="14.45">
      <c r="H37" s="109" t="s">
        <v>210</v>
      </c>
      <c r="I37"/>
    </row>
  </sheetData>
  <mergeCells count="1">
    <mergeCell ref="A1:B1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C13"/>
  <sheetViews>
    <sheetView zoomScaleNormal="100" workbookViewId="0">
      <selection activeCell="H8" sqref="H8"/>
    </sheetView>
  </sheetViews>
  <sheetFormatPr defaultColWidth="9" defaultRowHeight="12.6"/>
  <cols>
    <col min="1" max="3" width="26.5703125" style="9" customWidth="1"/>
    <col min="4" max="16384" width="9" style="9"/>
  </cols>
  <sheetData>
    <row r="1" spans="1:3" ht="14.1">
      <c r="A1" s="137" t="s">
        <v>211</v>
      </c>
      <c r="B1" s="137"/>
      <c r="C1" s="20">
        <v>2971905</v>
      </c>
    </row>
    <row r="3" spans="1:3" ht="25.5" customHeight="1">
      <c r="A3" s="21" t="s">
        <v>165</v>
      </c>
      <c r="B3" s="21" t="s">
        <v>212</v>
      </c>
      <c r="C3" s="21" t="s">
        <v>213</v>
      </c>
    </row>
    <row r="4" spans="1:3" ht="25.5" customHeight="1">
      <c r="A4" s="22" t="s">
        <v>169</v>
      </c>
      <c r="B4" s="23">
        <v>152139</v>
      </c>
      <c r="C4" s="24">
        <f t="shared" ref="C4:C13" si="0">B4/C$1</f>
        <v>5.1192416985065138E-2</v>
      </c>
    </row>
    <row r="5" spans="1:3" ht="25.5" customHeight="1">
      <c r="A5" s="22" t="s">
        <v>171</v>
      </c>
      <c r="B5" s="23">
        <v>592816</v>
      </c>
      <c r="C5" s="24">
        <f t="shared" si="0"/>
        <v>0.19947340174063438</v>
      </c>
    </row>
    <row r="6" spans="1:3" ht="25.5" customHeight="1">
      <c r="A6" s="22" t="s">
        <v>173</v>
      </c>
      <c r="B6" s="23">
        <v>331553</v>
      </c>
      <c r="C6" s="24">
        <f t="shared" si="0"/>
        <v>0.11156244900156634</v>
      </c>
    </row>
    <row r="7" spans="1:3" ht="25.5" customHeight="1">
      <c r="A7" s="22" t="s">
        <v>175</v>
      </c>
      <c r="B7" s="23">
        <v>156455</v>
      </c>
      <c r="C7" s="24">
        <f t="shared" si="0"/>
        <v>5.2644684133577618E-2</v>
      </c>
    </row>
    <row r="8" spans="1:3" ht="25.5" customHeight="1">
      <c r="A8" s="22" t="s">
        <v>177</v>
      </c>
      <c r="B8" s="23">
        <v>242340</v>
      </c>
      <c r="C8" s="24">
        <f t="shared" si="0"/>
        <v>8.1543656341639459E-2</v>
      </c>
    </row>
    <row r="9" spans="1:3" ht="25.5" customHeight="1">
      <c r="A9" s="22" t="s">
        <v>179</v>
      </c>
      <c r="B9" s="23">
        <v>290471</v>
      </c>
      <c r="C9" s="24">
        <f t="shared" si="0"/>
        <v>9.7738992329835572E-2</v>
      </c>
    </row>
    <row r="10" spans="1:3" ht="25.5" customHeight="1">
      <c r="A10" s="22" t="s">
        <v>181</v>
      </c>
      <c r="B10" s="23">
        <v>106335</v>
      </c>
      <c r="C10" s="24">
        <f t="shared" si="0"/>
        <v>3.5780080453446529E-2</v>
      </c>
    </row>
    <row r="11" spans="1:3" ht="25.5" customHeight="1">
      <c r="A11" s="22" t="s">
        <v>183</v>
      </c>
      <c r="B11" s="23">
        <v>147728</v>
      </c>
      <c r="C11" s="24">
        <f t="shared" si="0"/>
        <v>4.9708183808028855E-2</v>
      </c>
    </row>
    <row r="12" spans="1:3" ht="25.5" customHeight="1">
      <c r="A12" s="22" t="s">
        <v>185</v>
      </c>
      <c r="B12" s="23">
        <v>145760</v>
      </c>
      <c r="C12" s="24">
        <f t="shared" si="0"/>
        <v>4.9045982290820196E-2</v>
      </c>
    </row>
    <row r="13" spans="1:3" ht="25.5" customHeight="1">
      <c r="A13" s="22" t="s">
        <v>187</v>
      </c>
      <c r="B13" s="23">
        <v>806308</v>
      </c>
      <c r="C13" s="24">
        <f t="shared" si="0"/>
        <v>0.2713101529153859</v>
      </c>
    </row>
  </sheetData>
  <mergeCells count="1">
    <mergeCell ref="A1:B1"/>
  </mergeCells>
  <pageMargins left="0.98425196850393704" right="0.59055118110236227" top="0.78740157480314965" bottom="0.78740157480314965" header="0.31496062992125984" footer="0.31496062992125984"/>
  <pageSetup paperSize="9" orientation="portrait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I41"/>
  <sheetViews>
    <sheetView zoomScaleNormal="100" workbookViewId="0"/>
  </sheetViews>
  <sheetFormatPr defaultColWidth="9.140625" defaultRowHeight="12.6"/>
  <cols>
    <col min="1" max="4" width="9.140625" style="9"/>
    <col min="5" max="5" width="84" style="9" customWidth="1"/>
    <col min="6" max="16384" width="9.140625" style="9"/>
  </cols>
  <sheetData>
    <row r="1" spans="1:9" ht="14.45">
      <c r="A1" s="8" t="s">
        <v>15</v>
      </c>
      <c r="E1" s="110" t="s">
        <v>214</v>
      </c>
      <c r="F1" s="110"/>
      <c r="G1" s="113"/>
      <c r="H1" s="113"/>
      <c r="I1" s="113"/>
    </row>
    <row r="2" spans="1:9" ht="14.45">
      <c r="E2" s="111" t="s">
        <v>60</v>
      </c>
      <c r="F2" s="110"/>
      <c r="G2" s="113"/>
      <c r="H2" s="113"/>
      <c r="I2" s="113"/>
    </row>
    <row r="3" spans="1:9" ht="14.45">
      <c r="E3" s="110" t="s">
        <v>72</v>
      </c>
      <c r="F3" s="110"/>
      <c r="G3" s="113"/>
      <c r="H3" s="113"/>
      <c r="I3" s="113"/>
    </row>
    <row r="4" spans="1:9" ht="14.45">
      <c r="E4" s="110" t="s">
        <v>215</v>
      </c>
      <c r="F4" s="110"/>
      <c r="G4" s="113"/>
      <c r="H4" s="113"/>
      <c r="I4" s="113"/>
    </row>
    <row r="5" spans="1:9" ht="14.45">
      <c r="E5" s="110" t="s">
        <v>135</v>
      </c>
      <c r="F5" s="110"/>
      <c r="G5" s="113"/>
      <c r="H5" s="113"/>
      <c r="I5" s="113"/>
    </row>
    <row r="6" spans="1:9" ht="17.45">
      <c r="A6" s="25" t="s">
        <v>216</v>
      </c>
      <c r="B6" s="25" t="s">
        <v>217</v>
      </c>
      <c r="E6" s="110" t="s">
        <v>218</v>
      </c>
      <c r="F6" s="110"/>
      <c r="G6" s="113"/>
      <c r="H6" s="113"/>
      <c r="I6" s="113"/>
    </row>
    <row r="7" spans="1:9" ht="16.5">
      <c r="A7" s="13">
        <v>0</v>
      </c>
      <c r="B7" s="13"/>
      <c r="E7" s="110" t="s">
        <v>219</v>
      </c>
      <c r="F7" s="110"/>
      <c r="G7" s="113"/>
      <c r="H7" s="113"/>
      <c r="I7" s="113"/>
    </row>
    <row r="8" spans="1:9" ht="14.45">
      <c r="A8" s="13">
        <v>1</v>
      </c>
      <c r="B8" s="13"/>
      <c r="E8" s="110" t="s">
        <v>220</v>
      </c>
      <c r="F8" s="110"/>
      <c r="G8" s="113"/>
      <c r="H8" s="113"/>
      <c r="I8" s="113"/>
    </row>
    <row r="9" spans="1:9" ht="14.45">
      <c r="A9" s="13">
        <v>2</v>
      </c>
      <c r="B9" s="13"/>
      <c r="E9" s="111" t="s">
        <v>178</v>
      </c>
      <c r="F9" s="110"/>
      <c r="G9" s="113"/>
      <c r="H9" s="113"/>
      <c r="I9" s="113"/>
    </row>
    <row r="10" spans="1:9" ht="14.45">
      <c r="A10" s="13">
        <v>3</v>
      </c>
      <c r="B10" s="13"/>
      <c r="E10" s="110" t="s">
        <v>221</v>
      </c>
      <c r="F10" s="110"/>
      <c r="G10" s="113"/>
      <c r="H10" s="113"/>
      <c r="I10" s="113"/>
    </row>
    <row r="11" spans="1:9" ht="14.45">
      <c r="A11" s="13">
        <v>4</v>
      </c>
      <c r="B11" s="13"/>
      <c r="E11" s="110" t="s">
        <v>222</v>
      </c>
      <c r="F11" s="110"/>
      <c r="G11" s="113"/>
      <c r="H11" s="113"/>
      <c r="I11" s="113"/>
    </row>
    <row r="12" spans="1:9" ht="14.45">
      <c r="A12" s="13">
        <v>5</v>
      </c>
      <c r="B12" s="13"/>
      <c r="E12" s="110" t="s">
        <v>223</v>
      </c>
      <c r="F12" s="110"/>
      <c r="G12" s="113"/>
      <c r="H12" s="113"/>
      <c r="I12" s="113"/>
    </row>
    <row r="13" spans="1:9" ht="14.45">
      <c r="A13" s="13">
        <v>6</v>
      </c>
      <c r="B13" s="13"/>
      <c r="E13" s="110" t="s">
        <v>224</v>
      </c>
      <c r="F13" s="110"/>
      <c r="G13" s="113"/>
      <c r="H13" s="113"/>
      <c r="I13" s="113"/>
    </row>
    <row r="14" spans="1:9" ht="14.45">
      <c r="A14" s="13">
        <v>7</v>
      </c>
      <c r="B14" s="13"/>
      <c r="E14" s="110" t="s">
        <v>225</v>
      </c>
      <c r="F14" s="110"/>
      <c r="G14" s="113"/>
      <c r="H14" s="113"/>
      <c r="I14" s="113"/>
    </row>
    <row r="15" spans="1:9" ht="14.45">
      <c r="A15" s="13">
        <v>8</v>
      </c>
      <c r="B15" s="13"/>
      <c r="E15" s="110" t="s">
        <v>226</v>
      </c>
      <c r="F15" s="110"/>
      <c r="G15" s="113"/>
      <c r="H15" s="113"/>
      <c r="I15" s="113"/>
    </row>
    <row r="16" spans="1:9" ht="14.45">
      <c r="A16" s="13">
        <v>9</v>
      </c>
      <c r="B16" s="13"/>
      <c r="E16" s="110" t="s">
        <v>227</v>
      </c>
      <c r="F16" s="110"/>
      <c r="G16" s="113"/>
      <c r="H16" s="113"/>
      <c r="I16" s="113"/>
    </row>
    <row r="17" spans="1:9" ht="14.45">
      <c r="A17" s="13">
        <v>10</v>
      </c>
      <c r="B17" s="13"/>
      <c r="E17" s="110" t="s">
        <v>228</v>
      </c>
      <c r="F17" s="110"/>
      <c r="G17" s="113"/>
      <c r="H17" s="113"/>
      <c r="I17" s="113"/>
    </row>
    <row r="18" spans="1:9" ht="14.45">
      <c r="A18" s="13">
        <v>11</v>
      </c>
      <c r="B18" s="13"/>
      <c r="E18" s="107" t="s">
        <v>101</v>
      </c>
      <c r="F18"/>
    </row>
    <row r="19" spans="1:9" ht="14.45">
      <c r="A19" s="13">
        <v>12</v>
      </c>
      <c r="B19" s="13"/>
      <c r="E19" s="108" t="s">
        <v>103</v>
      </c>
      <c r="F19"/>
    </row>
    <row r="20" spans="1:9" ht="14.45">
      <c r="A20" s="13">
        <v>13</v>
      </c>
      <c r="B20" s="13"/>
      <c r="E20" t="s">
        <v>229</v>
      </c>
      <c r="F20"/>
    </row>
    <row r="21" spans="1:9" ht="14.45">
      <c r="A21" s="13">
        <v>14</v>
      </c>
      <c r="B21" s="13"/>
      <c r="E21" s="112" t="s">
        <v>230</v>
      </c>
      <c r="F21" s="112">
        <v>1</v>
      </c>
    </row>
    <row r="22" spans="1:9" ht="14.45">
      <c r="A22" s="13">
        <v>15</v>
      </c>
      <c r="B22" s="13"/>
      <c r="E22" s="112" t="s">
        <v>231</v>
      </c>
      <c r="F22" s="112">
        <v>1</v>
      </c>
    </row>
    <row r="23" spans="1:9" ht="14.45">
      <c r="A23" s="13">
        <v>16</v>
      </c>
      <c r="B23" s="13"/>
      <c r="E23" s="112" t="s">
        <v>232</v>
      </c>
      <c r="F23" s="112">
        <v>3</v>
      </c>
    </row>
    <row r="24" spans="1:9" ht="14.45">
      <c r="A24" s="13">
        <v>17</v>
      </c>
      <c r="B24" s="13"/>
      <c r="E24" s="112" t="s">
        <v>233</v>
      </c>
      <c r="F24" s="112">
        <v>-1</v>
      </c>
    </row>
    <row r="25" spans="1:9" ht="14.45">
      <c r="A25" s="13">
        <v>18</v>
      </c>
      <c r="B25" s="13"/>
      <c r="E25" s="112" t="s">
        <v>234</v>
      </c>
      <c r="F25" s="112">
        <v>-1</v>
      </c>
    </row>
    <row r="26" spans="1:9" ht="14.45">
      <c r="A26" s="13">
        <v>19</v>
      </c>
      <c r="B26" s="13"/>
      <c r="E26" s="112" t="s">
        <v>235</v>
      </c>
      <c r="F26" s="112">
        <v>-1</v>
      </c>
    </row>
    <row r="27" spans="1:9" ht="14.45">
      <c r="A27" s="13">
        <v>20</v>
      </c>
      <c r="B27" s="13"/>
      <c r="E27" s="112" t="s">
        <v>236</v>
      </c>
      <c r="F27" s="112">
        <v>1</v>
      </c>
    </row>
    <row r="28" spans="1:9" ht="14.45">
      <c r="A28" s="13">
        <v>21</v>
      </c>
      <c r="B28" s="13"/>
      <c r="E28" s="112" t="s">
        <v>237</v>
      </c>
      <c r="F28" s="112">
        <v>6</v>
      </c>
    </row>
    <row r="29" spans="1:9" ht="14.45">
      <c r="A29" s="13">
        <v>22</v>
      </c>
      <c r="B29" s="13"/>
      <c r="E29" s="112" t="s">
        <v>127</v>
      </c>
      <c r="F29" s="112">
        <v>2</v>
      </c>
    </row>
    <row r="30" spans="1:9" ht="14.45">
      <c r="A30" s="13">
        <v>23</v>
      </c>
      <c r="B30" s="13"/>
      <c r="E30" s="112" t="s">
        <v>238</v>
      </c>
      <c r="F30" s="112">
        <v>-1</v>
      </c>
    </row>
    <row r="31" spans="1:9" ht="14.45">
      <c r="A31" s="13">
        <v>24</v>
      </c>
      <c r="B31" s="13"/>
      <c r="E31" s="112" t="s">
        <v>239</v>
      </c>
      <c r="F31" s="112">
        <v>2</v>
      </c>
    </row>
    <row r="32" spans="1:9" ht="14.45">
      <c r="A32" s="13">
        <v>25</v>
      </c>
      <c r="B32" s="13"/>
      <c r="E32" s="112" t="s">
        <v>134</v>
      </c>
      <c r="F32" s="112">
        <v>1</v>
      </c>
    </row>
    <row r="33" spans="1:6" ht="14.45">
      <c r="A33" s="13">
        <v>26</v>
      </c>
      <c r="B33" s="13"/>
      <c r="E33" s="112" t="s">
        <v>240</v>
      </c>
      <c r="F33" s="112">
        <v>1</v>
      </c>
    </row>
    <row r="34" spans="1:6" ht="14.45">
      <c r="A34" s="13">
        <v>27</v>
      </c>
      <c r="B34" s="13"/>
      <c r="E34" s="112" t="s">
        <v>241</v>
      </c>
      <c r="F34" s="112">
        <v>1</v>
      </c>
    </row>
    <row r="35" spans="1:6" ht="14.45">
      <c r="A35" s="13">
        <v>28</v>
      </c>
      <c r="B35" s="13"/>
      <c r="E35" s="112" t="s">
        <v>242</v>
      </c>
      <c r="F35" s="112">
        <v>1</v>
      </c>
    </row>
    <row r="36" spans="1:6" ht="14.45">
      <c r="A36" s="13">
        <v>29</v>
      </c>
      <c r="B36" s="13"/>
      <c r="E36" s="112" t="s">
        <v>243</v>
      </c>
      <c r="F36" s="112">
        <v>1</v>
      </c>
    </row>
    <row r="37" spans="1:6" ht="14.45">
      <c r="A37" s="13">
        <v>30</v>
      </c>
      <c r="B37" s="13"/>
      <c r="E37" s="112" t="s">
        <v>244</v>
      </c>
      <c r="F37" s="112">
        <v>1</v>
      </c>
    </row>
    <row r="38" spans="1:6" ht="14.45">
      <c r="E38" s="112" t="s">
        <v>245</v>
      </c>
      <c r="F38" s="112">
        <v>1</v>
      </c>
    </row>
    <row r="39" spans="1:6" ht="14.45">
      <c r="E39" s="112" t="s">
        <v>246</v>
      </c>
      <c r="F39" s="112">
        <v>1</v>
      </c>
    </row>
    <row r="40" spans="1:6" ht="14.45">
      <c r="E40" s="112" t="s">
        <v>247</v>
      </c>
      <c r="F40" s="112">
        <v>8</v>
      </c>
    </row>
    <row r="41" spans="1:6" ht="14.45">
      <c r="E41" s="109" t="s">
        <v>248</v>
      </c>
      <c r="F41"/>
    </row>
  </sheetData>
  <pageMargins left="0.98425196850393704" right="0.59055118110236227" top="0.98425196850393704" bottom="0.9842519685039370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B37"/>
  <sheetViews>
    <sheetView view="pageLayout" zoomScale="93" zoomScaleNormal="100" zoomScalePageLayoutView="93" workbookViewId="0">
      <selection activeCell="A4" sqref="A4"/>
    </sheetView>
  </sheetViews>
  <sheetFormatPr defaultColWidth="9.140625" defaultRowHeight="12.6"/>
  <cols>
    <col min="1" max="16384" width="9.140625" style="9"/>
  </cols>
  <sheetData>
    <row r="1" spans="1:2" ht="14.1">
      <c r="A1" s="8" t="s">
        <v>15</v>
      </c>
    </row>
    <row r="3" spans="1:2" ht="15.6">
      <c r="A3" s="13" t="s">
        <v>249</v>
      </c>
      <c r="B3" s="13">
        <v>2</v>
      </c>
    </row>
    <row r="4" spans="1:2" ht="14.45">
      <c r="A4" s="13" t="s">
        <v>250</v>
      </c>
      <c r="B4" s="13">
        <v>0.5</v>
      </c>
    </row>
    <row r="6" spans="1:2" ht="12.95">
      <c r="A6" s="25" t="s">
        <v>216</v>
      </c>
      <c r="B6" s="25" t="s">
        <v>217</v>
      </c>
    </row>
    <row r="7" spans="1:2">
      <c r="A7" s="13">
        <v>0</v>
      </c>
      <c r="B7" s="26">
        <f>B$3*A7+B$4*A7^2/2</f>
        <v>0</v>
      </c>
    </row>
    <row r="8" spans="1:2">
      <c r="A8" s="13">
        <v>1</v>
      </c>
      <c r="B8" s="26">
        <f t="shared" ref="B8:B37" si="0">B$3*A8+B$4*A8^2/2</f>
        <v>2.25</v>
      </c>
    </row>
    <row r="9" spans="1:2">
      <c r="A9" s="13">
        <v>2</v>
      </c>
      <c r="B9" s="26">
        <f t="shared" si="0"/>
        <v>5</v>
      </c>
    </row>
    <row r="10" spans="1:2">
      <c r="A10" s="13">
        <v>3</v>
      </c>
      <c r="B10" s="26">
        <f t="shared" si="0"/>
        <v>8.25</v>
      </c>
    </row>
    <row r="11" spans="1:2">
      <c r="A11" s="13">
        <v>4</v>
      </c>
      <c r="B11" s="26">
        <f t="shared" si="0"/>
        <v>12</v>
      </c>
    </row>
    <row r="12" spans="1:2">
      <c r="A12" s="13">
        <v>5</v>
      </c>
      <c r="B12" s="26">
        <f t="shared" si="0"/>
        <v>16.25</v>
      </c>
    </row>
    <row r="13" spans="1:2">
      <c r="A13" s="13">
        <v>6</v>
      </c>
      <c r="B13" s="26">
        <f t="shared" si="0"/>
        <v>21</v>
      </c>
    </row>
    <row r="14" spans="1:2">
      <c r="A14" s="13">
        <v>7</v>
      </c>
      <c r="B14" s="26">
        <f t="shared" si="0"/>
        <v>26.25</v>
      </c>
    </row>
    <row r="15" spans="1:2">
      <c r="A15" s="13">
        <v>8</v>
      </c>
      <c r="B15" s="26">
        <f t="shared" si="0"/>
        <v>32</v>
      </c>
    </row>
    <row r="16" spans="1:2">
      <c r="A16" s="13">
        <v>9</v>
      </c>
      <c r="B16" s="26">
        <f t="shared" si="0"/>
        <v>38.25</v>
      </c>
    </row>
    <row r="17" spans="1:2">
      <c r="A17" s="13">
        <v>10</v>
      </c>
      <c r="B17" s="26">
        <f t="shared" si="0"/>
        <v>45</v>
      </c>
    </row>
    <row r="18" spans="1:2">
      <c r="A18" s="13">
        <v>11</v>
      </c>
      <c r="B18" s="26">
        <f t="shared" si="0"/>
        <v>52.25</v>
      </c>
    </row>
    <row r="19" spans="1:2">
      <c r="A19" s="13">
        <v>12</v>
      </c>
      <c r="B19" s="26">
        <f t="shared" si="0"/>
        <v>60</v>
      </c>
    </row>
    <row r="20" spans="1:2">
      <c r="A20" s="13">
        <v>13</v>
      </c>
      <c r="B20" s="26">
        <f t="shared" si="0"/>
        <v>68.25</v>
      </c>
    </row>
    <row r="21" spans="1:2">
      <c r="A21" s="13">
        <v>14</v>
      </c>
      <c r="B21" s="26">
        <f t="shared" si="0"/>
        <v>77</v>
      </c>
    </row>
    <row r="22" spans="1:2">
      <c r="A22" s="13">
        <v>15</v>
      </c>
      <c r="B22" s="26">
        <f t="shared" si="0"/>
        <v>86.25</v>
      </c>
    </row>
    <row r="23" spans="1:2">
      <c r="A23" s="13">
        <v>16</v>
      </c>
      <c r="B23" s="26">
        <f t="shared" si="0"/>
        <v>96</v>
      </c>
    </row>
    <row r="24" spans="1:2">
      <c r="A24" s="13">
        <v>17</v>
      </c>
      <c r="B24" s="26">
        <f t="shared" si="0"/>
        <v>106.25</v>
      </c>
    </row>
    <row r="25" spans="1:2">
      <c r="A25" s="13">
        <v>18</v>
      </c>
      <c r="B25" s="26">
        <f t="shared" si="0"/>
        <v>117</v>
      </c>
    </row>
    <row r="26" spans="1:2">
      <c r="A26" s="13">
        <v>19</v>
      </c>
      <c r="B26" s="26">
        <f t="shared" si="0"/>
        <v>128.25</v>
      </c>
    </row>
    <row r="27" spans="1:2">
      <c r="A27" s="13">
        <v>20</v>
      </c>
      <c r="B27" s="26">
        <f t="shared" si="0"/>
        <v>140</v>
      </c>
    </row>
    <row r="28" spans="1:2">
      <c r="A28" s="13">
        <v>21</v>
      </c>
      <c r="B28" s="26">
        <f t="shared" si="0"/>
        <v>152.25</v>
      </c>
    </row>
    <row r="29" spans="1:2">
      <c r="A29" s="13">
        <v>22</v>
      </c>
      <c r="B29" s="26">
        <f t="shared" si="0"/>
        <v>165</v>
      </c>
    </row>
    <row r="30" spans="1:2">
      <c r="A30" s="13">
        <v>23</v>
      </c>
      <c r="B30" s="26">
        <f t="shared" si="0"/>
        <v>178.25</v>
      </c>
    </row>
    <row r="31" spans="1:2">
      <c r="A31" s="13">
        <v>24</v>
      </c>
      <c r="B31" s="26">
        <f t="shared" si="0"/>
        <v>192</v>
      </c>
    </row>
    <row r="32" spans="1:2">
      <c r="A32" s="13">
        <v>25</v>
      </c>
      <c r="B32" s="26">
        <f t="shared" si="0"/>
        <v>206.25</v>
      </c>
    </row>
    <row r="33" spans="1:2">
      <c r="A33" s="13">
        <v>26</v>
      </c>
      <c r="B33" s="26">
        <f t="shared" si="0"/>
        <v>221</v>
      </c>
    </row>
    <row r="34" spans="1:2">
      <c r="A34" s="13">
        <v>27</v>
      </c>
      <c r="B34" s="26">
        <f t="shared" si="0"/>
        <v>236.25</v>
      </c>
    </row>
    <row r="35" spans="1:2">
      <c r="A35" s="13">
        <v>28</v>
      </c>
      <c r="B35" s="26">
        <f t="shared" si="0"/>
        <v>252</v>
      </c>
    </row>
    <row r="36" spans="1:2">
      <c r="A36" s="13">
        <v>29</v>
      </c>
      <c r="B36" s="26">
        <f t="shared" si="0"/>
        <v>268.25</v>
      </c>
    </row>
    <row r="37" spans="1:2">
      <c r="A37" s="13">
        <v>30</v>
      </c>
      <c r="B37" s="26">
        <f t="shared" si="0"/>
        <v>285</v>
      </c>
    </row>
  </sheetData>
  <pageMargins left="0.98425196850393704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1:H19"/>
  <sheetViews>
    <sheetView workbookViewId="0"/>
  </sheetViews>
  <sheetFormatPr defaultColWidth="9.140625" defaultRowHeight="12.6"/>
  <cols>
    <col min="1" max="1" width="9.140625" style="7"/>
    <col min="2" max="5" width="15.7109375" style="7" customWidth="1"/>
    <col min="6" max="6" width="9.140625" style="7"/>
    <col min="7" max="7" width="82.85546875" style="7" customWidth="1"/>
    <col min="8" max="16384" width="9.140625" style="7"/>
  </cols>
  <sheetData>
    <row r="1" spans="2:8" ht="15.6">
      <c r="B1" s="138" t="s">
        <v>17</v>
      </c>
      <c r="C1" s="138"/>
      <c r="D1" s="138"/>
      <c r="E1" s="138"/>
      <c r="G1" t="s">
        <v>251</v>
      </c>
      <c r="H1"/>
    </row>
    <row r="2" spans="2:8" ht="14.45">
      <c r="G2" s="107" t="s">
        <v>164</v>
      </c>
      <c r="H2"/>
    </row>
    <row r="3" spans="2:8" ht="36" customHeight="1">
      <c r="B3" s="27" t="s">
        <v>252</v>
      </c>
      <c r="C3" s="27" t="s">
        <v>253</v>
      </c>
      <c r="D3" s="27" t="s">
        <v>254</v>
      </c>
      <c r="E3" s="27" t="s">
        <v>255</v>
      </c>
      <c r="G3" t="s">
        <v>256</v>
      </c>
      <c r="H3"/>
    </row>
    <row r="4" spans="2:8" ht="14.45">
      <c r="B4" s="28" t="s">
        <v>257</v>
      </c>
      <c r="C4" s="29" t="s">
        <v>258</v>
      </c>
      <c r="D4" s="28">
        <v>35</v>
      </c>
      <c r="E4" s="30"/>
      <c r="G4" t="s">
        <v>259</v>
      </c>
      <c r="H4"/>
    </row>
    <row r="5" spans="2:8" ht="14.45">
      <c r="B5" s="28" t="s">
        <v>260</v>
      </c>
      <c r="C5" s="29" t="s">
        <v>258</v>
      </c>
      <c r="D5" s="28">
        <v>35</v>
      </c>
      <c r="E5" s="30"/>
      <c r="G5" t="s">
        <v>261</v>
      </c>
      <c r="H5"/>
    </row>
    <row r="6" spans="2:8" ht="14.45">
      <c r="B6" s="28" t="s">
        <v>262</v>
      </c>
      <c r="C6" s="29" t="s">
        <v>258</v>
      </c>
      <c r="D6" s="28">
        <v>25</v>
      </c>
      <c r="E6" s="30"/>
      <c r="G6" t="s">
        <v>263</v>
      </c>
      <c r="H6"/>
    </row>
    <row r="7" spans="2:8" ht="14.45">
      <c r="B7" s="28" t="s">
        <v>264</v>
      </c>
      <c r="C7" s="29" t="s">
        <v>258</v>
      </c>
      <c r="D7" s="28">
        <v>60</v>
      </c>
      <c r="E7" s="30"/>
      <c r="G7" t="s">
        <v>265</v>
      </c>
      <c r="H7"/>
    </row>
    <row r="8" spans="2:8" ht="14.45">
      <c r="B8" s="28" t="s">
        <v>266</v>
      </c>
      <c r="C8" s="29" t="s">
        <v>267</v>
      </c>
      <c r="D8" s="28">
        <v>65</v>
      </c>
      <c r="E8" s="30"/>
      <c r="G8" t="s">
        <v>268</v>
      </c>
      <c r="H8"/>
    </row>
    <row r="9" spans="2:8" ht="14.45">
      <c r="B9" s="28" t="s">
        <v>269</v>
      </c>
      <c r="C9" s="29" t="s">
        <v>270</v>
      </c>
      <c r="D9" s="28">
        <v>90</v>
      </c>
      <c r="E9" s="30"/>
      <c r="G9" t="s">
        <v>271</v>
      </c>
      <c r="H9"/>
    </row>
    <row r="10" spans="2:8" ht="14.45">
      <c r="B10" s="28" t="s">
        <v>272</v>
      </c>
      <c r="C10" s="31" t="s">
        <v>270</v>
      </c>
      <c r="D10" s="28">
        <v>100</v>
      </c>
      <c r="E10" s="30"/>
      <c r="G10" s="107" t="s">
        <v>101</v>
      </c>
      <c r="H10"/>
    </row>
    <row r="11" spans="2:8" ht="14.45">
      <c r="G11" s="108" t="s">
        <v>103</v>
      </c>
      <c r="H11"/>
    </row>
    <row r="12" spans="2:8" ht="14.45">
      <c r="G12" t="s">
        <v>119</v>
      </c>
      <c r="H12"/>
    </row>
    <row r="13" spans="2:8" ht="14.45">
      <c r="G13" s="112" t="s">
        <v>273</v>
      </c>
      <c r="H13" s="112">
        <v>1</v>
      </c>
    </row>
    <row r="14" spans="2:8" ht="14.45">
      <c r="G14" s="112" t="s">
        <v>274</v>
      </c>
      <c r="H14" s="112">
        <v>1</v>
      </c>
    </row>
    <row r="15" spans="2:8" ht="14.45">
      <c r="G15" s="112" t="s">
        <v>275</v>
      </c>
      <c r="H15" s="112">
        <v>1</v>
      </c>
    </row>
    <row r="16" spans="2:8" ht="14.45">
      <c r="G16" s="112" t="s">
        <v>276</v>
      </c>
      <c r="H16" s="112">
        <v>1</v>
      </c>
    </row>
    <row r="17" spans="7:8" ht="14.45">
      <c r="G17" s="112" t="s">
        <v>277</v>
      </c>
      <c r="H17" s="112">
        <v>1</v>
      </c>
    </row>
    <row r="18" spans="7:8" ht="14.45">
      <c r="G18" s="112" t="s">
        <v>278</v>
      </c>
      <c r="H18" s="112">
        <v>5</v>
      </c>
    </row>
    <row r="19" spans="7:8" ht="14.45">
      <c r="G19" s="109" t="s">
        <v>279</v>
      </c>
      <c r="H19"/>
    </row>
  </sheetData>
  <mergeCells count="1">
    <mergeCell ref="B1:E1"/>
  </mergeCells>
  <pageMargins left="0.98425196850393704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1:E27"/>
  <sheetViews>
    <sheetView view="pageLayout" zoomScaleNormal="100" workbookViewId="0">
      <selection activeCell="E27" sqref="E27:E28"/>
    </sheetView>
  </sheetViews>
  <sheetFormatPr defaultColWidth="9.140625" defaultRowHeight="12.6"/>
  <cols>
    <col min="1" max="1" width="9.140625" style="7"/>
    <col min="2" max="5" width="15.7109375" style="7" customWidth="1"/>
    <col min="6" max="16384" width="9.140625" style="7"/>
  </cols>
  <sheetData>
    <row r="1" spans="2:5" ht="15.6">
      <c r="B1" s="138" t="s">
        <v>17</v>
      </c>
      <c r="C1" s="138"/>
      <c r="D1" s="138"/>
      <c r="E1" s="138"/>
    </row>
    <row r="3" spans="2:5" ht="26.1">
      <c r="B3" s="27" t="s">
        <v>252</v>
      </c>
      <c r="C3" s="27" t="s">
        <v>253</v>
      </c>
      <c r="D3" s="27" t="s">
        <v>254</v>
      </c>
      <c r="E3" s="27" t="s">
        <v>255</v>
      </c>
    </row>
    <row r="4" spans="2:5">
      <c r="B4" s="28" t="s">
        <v>257</v>
      </c>
      <c r="C4" s="32">
        <f>DATE(2014,5,5)</f>
        <v>41764</v>
      </c>
      <c r="D4" s="28">
        <v>35</v>
      </c>
      <c r="E4" s="33">
        <f>SUM(C4:D4)</f>
        <v>41799</v>
      </c>
    </row>
    <row r="5" spans="2:5">
      <c r="B5" s="28" t="s">
        <v>260</v>
      </c>
      <c r="C5" s="32">
        <f t="shared" ref="C5:C7" si="0">DATE(2014,5,5)</f>
        <v>41764</v>
      </c>
      <c r="D5" s="28">
        <v>35</v>
      </c>
      <c r="E5" s="33">
        <f t="shared" ref="E5:E10" si="1">SUM(C5:D5)</f>
        <v>41799</v>
      </c>
    </row>
    <row r="6" spans="2:5">
      <c r="B6" s="28" t="s">
        <v>262</v>
      </c>
      <c r="C6" s="32">
        <f t="shared" si="0"/>
        <v>41764</v>
      </c>
      <c r="D6" s="28">
        <v>25</v>
      </c>
      <c r="E6" s="33">
        <f t="shared" si="1"/>
        <v>41789</v>
      </c>
    </row>
    <row r="7" spans="2:5">
      <c r="B7" s="28" t="s">
        <v>264</v>
      </c>
      <c r="C7" s="32">
        <f t="shared" si="0"/>
        <v>41764</v>
      </c>
      <c r="D7" s="28">
        <v>60</v>
      </c>
      <c r="E7" s="33">
        <f t="shared" si="1"/>
        <v>41824</v>
      </c>
    </row>
    <row r="8" spans="2:5">
      <c r="B8" s="28" t="s">
        <v>266</v>
      </c>
      <c r="C8" s="32">
        <f>DATE(2014,5,9)</f>
        <v>41768</v>
      </c>
      <c r="D8" s="28">
        <v>65</v>
      </c>
      <c r="E8" s="33">
        <f t="shared" si="1"/>
        <v>41833</v>
      </c>
    </row>
    <row r="9" spans="2:5">
      <c r="B9" s="28" t="s">
        <v>269</v>
      </c>
      <c r="C9" s="32">
        <f>DATE(2014,5,13)</f>
        <v>41772</v>
      </c>
      <c r="D9" s="28">
        <v>95</v>
      </c>
      <c r="E9" s="33">
        <f t="shared" si="1"/>
        <v>41867</v>
      </c>
    </row>
    <row r="10" spans="2:5">
      <c r="B10" s="28" t="s">
        <v>272</v>
      </c>
      <c r="C10" s="32">
        <f>DATE(2014,5,13)</f>
        <v>41772</v>
      </c>
      <c r="D10" s="28">
        <v>110</v>
      </c>
      <c r="E10" s="33">
        <f t="shared" si="1"/>
        <v>41882</v>
      </c>
    </row>
    <row r="15" spans="2:5">
      <c r="C15" s="34"/>
      <c r="E15" s="34"/>
    </row>
    <row r="16" spans="2:5">
      <c r="C16" s="34"/>
      <c r="E16" s="34"/>
    </row>
    <row r="17" spans="3:5">
      <c r="C17" s="34"/>
    </row>
    <row r="19" spans="3:5">
      <c r="C19" s="35"/>
      <c r="E19" s="35"/>
    </row>
    <row r="22" spans="3:5">
      <c r="C22" s="34"/>
    </row>
    <row r="23" spans="3:5">
      <c r="C23" s="34"/>
    </row>
    <row r="24" spans="3:5">
      <c r="C24" s="34"/>
    </row>
    <row r="25" spans="3:5">
      <c r="C25" s="34"/>
    </row>
    <row r="26" spans="3:5">
      <c r="C26" s="34"/>
    </row>
    <row r="27" spans="3:5">
      <c r="C27" s="34"/>
    </row>
  </sheetData>
  <mergeCells count="1">
    <mergeCell ref="B1:E1"/>
  </mergeCells>
  <pageMargins left="0.98425196850393704" right="0.39370078740157483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T69"/>
  <sheetViews>
    <sheetView showWhiteSpace="0" zoomScaleNormal="100" zoomScalePageLayoutView="112" workbookViewId="0">
      <selection activeCell="D13" sqref="D13"/>
    </sheetView>
  </sheetViews>
  <sheetFormatPr defaultColWidth="9.140625" defaultRowHeight="12.6"/>
  <cols>
    <col min="1" max="1" width="10.7109375" style="9" bestFit="1" customWidth="1"/>
    <col min="2" max="2" width="17.85546875" style="9" customWidth="1"/>
    <col min="3" max="3" width="11" style="9" customWidth="1"/>
    <col min="4" max="4" width="11.28515625" style="9" customWidth="1"/>
    <col min="5" max="5" width="10.85546875" style="9" customWidth="1"/>
    <col min="6" max="10" width="9.140625" style="9"/>
    <col min="11" max="11" width="60.85546875" style="9" customWidth="1"/>
    <col min="12" max="16384" width="9.140625" style="9"/>
  </cols>
  <sheetData>
    <row r="1" spans="1:12" ht="14.45">
      <c r="A1" s="137" t="s">
        <v>280</v>
      </c>
      <c r="B1" s="137"/>
      <c r="K1"/>
      <c r="L1"/>
    </row>
    <row r="2" spans="1:12" ht="14.45">
      <c r="A2" s="36" t="s">
        <v>281</v>
      </c>
      <c r="B2" s="8"/>
      <c r="K2"/>
      <c r="L2"/>
    </row>
    <row r="3" spans="1:12" ht="14.45">
      <c r="A3" s="37"/>
      <c r="B3" s="37"/>
      <c r="K3" s="107"/>
      <c r="L3"/>
    </row>
    <row r="4" spans="1:12" ht="14.45">
      <c r="A4" s="38" t="s">
        <v>282</v>
      </c>
      <c r="K4"/>
      <c r="L4"/>
    </row>
    <row r="5" spans="1:12" ht="14.45">
      <c r="K5"/>
      <c r="L5"/>
    </row>
    <row r="6" spans="1:12" ht="14.45">
      <c r="A6" s="39" t="s">
        <v>283</v>
      </c>
      <c r="B6" s="40">
        <v>0.21</v>
      </c>
      <c r="K6"/>
      <c r="L6"/>
    </row>
    <row r="7" spans="1:12" ht="15" thickBot="1">
      <c r="A7" s="41"/>
      <c r="B7" s="41"/>
      <c r="C7" s="41"/>
      <c r="D7" s="41"/>
      <c r="E7" s="41"/>
      <c r="K7"/>
      <c r="L7"/>
    </row>
    <row r="8" spans="1:12" ht="57.75" customHeight="1" thickBot="1">
      <c r="A8" s="42" t="s">
        <v>284</v>
      </c>
      <c r="B8" s="42" t="s">
        <v>285</v>
      </c>
      <c r="C8" s="42" t="s">
        <v>286</v>
      </c>
      <c r="D8" s="42" t="s">
        <v>287</v>
      </c>
      <c r="E8" s="42" t="s">
        <v>288</v>
      </c>
      <c r="K8" s="107"/>
      <c r="L8"/>
    </row>
    <row r="9" spans="1:12" ht="51.75" customHeight="1">
      <c r="A9" s="41">
        <v>1</v>
      </c>
      <c r="B9" s="20" t="s">
        <v>289</v>
      </c>
      <c r="C9" s="43">
        <v>2</v>
      </c>
      <c r="D9" s="43">
        <v>0.42</v>
      </c>
      <c r="E9" s="43"/>
      <c r="K9"/>
      <c r="L9"/>
    </row>
    <row r="10" spans="1:12" ht="52.5" customHeight="1">
      <c r="A10" s="41">
        <v>2</v>
      </c>
      <c r="B10" s="20" t="s">
        <v>290</v>
      </c>
      <c r="C10" s="21" t="s">
        <v>291</v>
      </c>
      <c r="D10" s="43"/>
      <c r="E10" s="43"/>
      <c r="K10"/>
      <c r="L10"/>
    </row>
    <row r="11" spans="1:12" ht="52.5" customHeight="1">
      <c r="A11" s="41">
        <v>3</v>
      </c>
      <c r="B11" s="20" t="s">
        <v>292</v>
      </c>
      <c r="C11" s="43">
        <v>4.7</v>
      </c>
      <c r="D11" s="43"/>
      <c r="E11" s="43"/>
      <c r="K11"/>
      <c r="L11"/>
    </row>
    <row r="12" spans="1:12" ht="52.5" customHeight="1">
      <c r="A12" s="41">
        <v>4</v>
      </c>
      <c r="B12" s="20" t="s">
        <v>293</v>
      </c>
      <c r="C12" s="43">
        <v>2.9</v>
      </c>
      <c r="D12" s="43"/>
      <c r="E12" s="43"/>
      <c r="K12"/>
      <c r="L12"/>
    </row>
    <row r="13" spans="1:12" ht="53.25" customHeight="1">
      <c r="A13" s="41">
        <v>5</v>
      </c>
      <c r="B13" s="20" t="s">
        <v>294</v>
      </c>
      <c r="C13" s="43">
        <v>5.5</v>
      </c>
      <c r="D13" s="43"/>
      <c r="E13" s="43"/>
      <c r="K13"/>
      <c r="L13"/>
    </row>
    <row r="14" spans="1:12" ht="53.25" customHeight="1">
      <c r="A14" s="41">
        <v>6</v>
      </c>
      <c r="B14" s="20" t="s">
        <v>295</v>
      </c>
      <c r="C14" s="43">
        <v>1.85</v>
      </c>
      <c r="D14" s="43"/>
      <c r="E14" s="43"/>
      <c r="K14"/>
      <c r="L14"/>
    </row>
    <row r="15" spans="1:12" ht="53.25" customHeight="1">
      <c r="A15" s="41">
        <v>7</v>
      </c>
      <c r="B15" s="20" t="s">
        <v>296</v>
      </c>
      <c r="C15" s="43">
        <v>5.8</v>
      </c>
      <c r="D15" s="43"/>
      <c r="E15" s="43"/>
      <c r="K15"/>
      <c r="L15"/>
    </row>
    <row r="16" spans="1:12" ht="54" customHeight="1" thickBot="1">
      <c r="A16" s="41">
        <v>8</v>
      </c>
      <c r="B16" s="20" t="s">
        <v>297</v>
      </c>
      <c r="C16" s="43">
        <v>6.4</v>
      </c>
      <c r="D16" s="43"/>
      <c r="E16" s="43"/>
      <c r="K16"/>
      <c r="L16"/>
    </row>
    <row r="17" spans="1:12" ht="25.5" customHeight="1" thickBot="1">
      <c r="A17" s="139" t="s">
        <v>298</v>
      </c>
      <c r="B17" s="139"/>
      <c r="C17" s="44"/>
      <c r="D17" s="44"/>
      <c r="E17" s="45"/>
      <c r="K17" s="107"/>
      <c r="L17"/>
    </row>
    <row r="18" spans="1:12" ht="14.45">
      <c r="K18" s="108"/>
      <c r="L18"/>
    </row>
    <row r="19" spans="1:12" ht="14.45">
      <c r="K19"/>
      <c r="L19"/>
    </row>
    <row r="20" spans="1:12" ht="14.45">
      <c r="K20"/>
      <c r="L20"/>
    </row>
    <row r="21" spans="1:12" ht="14.45">
      <c r="K21"/>
      <c r="L21"/>
    </row>
    <row r="22" spans="1:12" ht="14.45">
      <c r="K22"/>
      <c r="L22"/>
    </row>
    <row r="23" spans="1:12" ht="14.45">
      <c r="K23"/>
      <c r="L23"/>
    </row>
    <row r="24" spans="1:12" ht="14.45">
      <c r="K24"/>
      <c r="L24"/>
    </row>
    <row r="25" spans="1:12" ht="14.45">
      <c r="K25"/>
      <c r="L25"/>
    </row>
    <row r="26" spans="1:12" ht="14.45">
      <c r="K26"/>
      <c r="L26"/>
    </row>
    <row r="27" spans="1:12" ht="14.45">
      <c r="K27"/>
      <c r="L27"/>
    </row>
    <row r="28" spans="1:12" ht="14.45">
      <c r="K28"/>
      <c r="L28"/>
    </row>
    <row r="29" spans="1:12" ht="14.45">
      <c r="K29"/>
      <c r="L29"/>
    </row>
    <row r="30" spans="1:12" ht="14.45">
      <c r="K30"/>
      <c r="L30"/>
    </row>
    <row r="31" spans="1:12" ht="14.45">
      <c r="K31"/>
      <c r="L31"/>
    </row>
    <row r="32" spans="1:12" ht="14.45">
      <c r="K32"/>
      <c r="L32"/>
    </row>
    <row r="33" spans="3:20" ht="14.45">
      <c r="K33" s="109"/>
      <c r="L33"/>
    </row>
    <row r="36" spans="3:20"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</row>
    <row r="37" spans="3:20" ht="14.45">
      <c r="C37"/>
      <c r="J37" s="124"/>
      <c r="K37" t="s">
        <v>299</v>
      </c>
      <c r="N37" s="113"/>
      <c r="O37" s="113"/>
      <c r="P37" s="113"/>
      <c r="Q37" s="113"/>
      <c r="R37" s="113"/>
      <c r="S37" s="113"/>
      <c r="T37" s="124"/>
    </row>
    <row r="38" spans="3:20" ht="14.45">
      <c r="C38"/>
      <c r="J38" s="124"/>
      <c r="K38" t="s">
        <v>300</v>
      </c>
      <c r="N38" s="113"/>
      <c r="O38" s="113"/>
      <c r="P38" s="113"/>
      <c r="Q38" s="113"/>
      <c r="R38" s="113"/>
      <c r="S38" s="113"/>
      <c r="T38" s="124"/>
    </row>
    <row r="39" spans="3:20" ht="14.45">
      <c r="C39" s="107"/>
      <c r="J39" s="124"/>
      <c r="K39" s="107" t="s">
        <v>164</v>
      </c>
      <c r="N39" s="113"/>
      <c r="O39" s="113"/>
      <c r="P39" s="113"/>
      <c r="Q39" s="113"/>
      <c r="R39" s="113"/>
      <c r="S39" s="113"/>
      <c r="T39" s="124"/>
    </row>
    <row r="40" spans="3:20" ht="14.45">
      <c r="C40"/>
      <c r="J40" s="124"/>
      <c r="K40" s="110" t="s">
        <v>301</v>
      </c>
      <c r="L40" s="113"/>
      <c r="M40" s="113"/>
      <c r="N40" s="113"/>
      <c r="O40" s="113"/>
      <c r="P40" s="113"/>
      <c r="Q40" s="113"/>
      <c r="R40" s="113"/>
      <c r="S40" s="113"/>
      <c r="T40" s="124"/>
    </row>
    <row r="41" spans="3:20" ht="14.45">
      <c r="C41"/>
      <c r="J41" s="124"/>
      <c r="K41" s="110" t="s">
        <v>302</v>
      </c>
      <c r="L41" s="113"/>
      <c r="M41" s="113"/>
      <c r="N41" s="113"/>
      <c r="O41" s="113"/>
      <c r="P41" s="113"/>
      <c r="Q41" s="113"/>
      <c r="R41" s="113"/>
      <c r="S41" s="113"/>
      <c r="T41" s="124"/>
    </row>
    <row r="42" spans="3:20" ht="14.45">
      <c r="C42"/>
      <c r="J42" s="124"/>
      <c r="K42" s="110" t="s">
        <v>303</v>
      </c>
      <c r="L42" s="113"/>
      <c r="M42" s="113"/>
      <c r="N42" s="113"/>
      <c r="O42" s="113"/>
      <c r="P42" s="113"/>
      <c r="Q42" s="113"/>
      <c r="R42" s="113"/>
      <c r="S42" s="113"/>
      <c r="T42" s="124"/>
    </row>
    <row r="43" spans="3:20" ht="14.45">
      <c r="C43"/>
      <c r="J43" s="124"/>
      <c r="K43" s="110" t="s">
        <v>304</v>
      </c>
      <c r="L43" s="113"/>
      <c r="M43" s="113"/>
      <c r="N43" s="113"/>
      <c r="O43" s="113"/>
      <c r="P43" s="113"/>
      <c r="Q43" s="113"/>
      <c r="R43" s="113"/>
      <c r="S43" s="113"/>
      <c r="T43" s="124"/>
    </row>
    <row r="44" spans="3:20" ht="14.45">
      <c r="C44" s="107"/>
      <c r="J44" s="124"/>
      <c r="K44" s="111" t="s">
        <v>178</v>
      </c>
      <c r="L44" s="113"/>
      <c r="M44" s="113"/>
      <c r="N44" s="113"/>
      <c r="O44" s="113"/>
      <c r="P44" s="113"/>
      <c r="Q44" s="113"/>
      <c r="R44" s="113"/>
      <c r="S44" s="113"/>
      <c r="T44" s="124"/>
    </row>
    <row r="45" spans="3:20" ht="14.45">
      <c r="C45"/>
      <c r="J45" s="124"/>
      <c r="K45" s="110" t="s">
        <v>305</v>
      </c>
      <c r="L45" s="113"/>
      <c r="M45" s="113"/>
      <c r="N45" s="113"/>
      <c r="O45" s="113"/>
      <c r="P45" s="113"/>
      <c r="Q45" s="113"/>
      <c r="R45" s="113"/>
      <c r="S45" s="113"/>
      <c r="T45" s="124"/>
    </row>
    <row r="46" spans="3:20" ht="14.45">
      <c r="C46"/>
      <c r="J46" s="124"/>
      <c r="K46" s="110" t="s">
        <v>306</v>
      </c>
      <c r="L46" s="113"/>
      <c r="M46" s="113"/>
      <c r="N46" s="113"/>
      <c r="O46" s="113"/>
      <c r="P46" s="113"/>
      <c r="Q46" s="113"/>
      <c r="R46" s="113"/>
      <c r="S46" s="113"/>
      <c r="T46" s="124"/>
    </row>
    <row r="47" spans="3:20" ht="14.45">
      <c r="C47"/>
      <c r="J47" s="124"/>
      <c r="K47" s="110" t="s">
        <v>307</v>
      </c>
      <c r="L47" s="113"/>
      <c r="M47" s="113"/>
      <c r="N47" s="113"/>
      <c r="O47" s="113"/>
      <c r="P47" s="113"/>
      <c r="Q47" s="113"/>
      <c r="R47" s="113"/>
      <c r="S47" s="113"/>
      <c r="T47" s="124"/>
    </row>
    <row r="48" spans="3:20" ht="14.45">
      <c r="C48"/>
      <c r="J48" s="124"/>
      <c r="K48" s="110" t="s">
        <v>308</v>
      </c>
      <c r="L48" s="113"/>
      <c r="M48" s="113"/>
      <c r="N48" s="113"/>
      <c r="O48" s="113"/>
      <c r="P48" s="113"/>
      <c r="Q48" s="113"/>
      <c r="R48" s="113"/>
      <c r="S48" s="113"/>
      <c r="T48" s="124"/>
    </row>
    <row r="49" spans="3:20" ht="14.45">
      <c r="C49"/>
      <c r="J49" s="124"/>
      <c r="K49" s="110" t="s">
        <v>309</v>
      </c>
      <c r="L49" s="113"/>
      <c r="M49" s="113"/>
      <c r="N49" s="113"/>
      <c r="O49" s="113"/>
      <c r="P49" s="113"/>
      <c r="Q49" s="113"/>
      <c r="R49" s="113"/>
      <c r="S49" s="113"/>
      <c r="T49" s="124"/>
    </row>
    <row r="50" spans="3:20" ht="14.45">
      <c r="C50"/>
      <c r="J50" s="124"/>
      <c r="K50" s="110" t="s">
        <v>310</v>
      </c>
      <c r="L50" s="113"/>
      <c r="M50" s="113"/>
      <c r="N50" s="113"/>
      <c r="O50" s="113"/>
      <c r="P50" s="113"/>
      <c r="Q50" s="113"/>
      <c r="R50" s="113"/>
      <c r="S50" s="113"/>
      <c r="T50" s="124"/>
    </row>
    <row r="51" spans="3:20" ht="14.45">
      <c r="C51"/>
      <c r="J51" s="124"/>
      <c r="K51" s="110" t="s">
        <v>311</v>
      </c>
      <c r="L51" s="113"/>
      <c r="M51" s="113"/>
      <c r="N51" s="113"/>
      <c r="O51" s="113"/>
      <c r="P51" s="113"/>
      <c r="Q51" s="113"/>
      <c r="R51" s="113"/>
      <c r="S51" s="113"/>
      <c r="T51" s="124"/>
    </row>
    <row r="52" spans="3:20" ht="14.45">
      <c r="C52"/>
      <c r="J52" s="124"/>
      <c r="K52" s="110" t="s">
        <v>312</v>
      </c>
      <c r="L52" s="113"/>
      <c r="M52" s="113"/>
      <c r="N52" s="113"/>
      <c r="O52" s="113"/>
      <c r="P52" s="113"/>
      <c r="Q52" s="113"/>
      <c r="R52" s="113"/>
      <c r="S52" s="113"/>
      <c r="T52" s="124"/>
    </row>
    <row r="53" spans="3:20" ht="14.45">
      <c r="C53" s="107"/>
      <c r="J53" s="124"/>
      <c r="K53" s="125" t="s">
        <v>101</v>
      </c>
      <c r="L53" s="124"/>
      <c r="M53" s="124"/>
      <c r="N53" s="124"/>
      <c r="O53" s="124"/>
      <c r="P53" s="124"/>
      <c r="Q53" s="124"/>
      <c r="R53" s="124"/>
      <c r="S53" s="124"/>
      <c r="T53" s="124"/>
    </row>
    <row r="54" spans="3:20" ht="14.45">
      <c r="C54" s="108"/>
      <c r="K54" s="108" t="s">
        <v>103</v>
      </c>
    </row>
    <row r="55" spans="3:20" ht="14.45">
      <c r="C55"/>
      <c r="K55" t="s">
        <v>119</v>
      </c>
    </row>
    <row r="56" spans="3:20" ht="14.45">
      <c r="C56"/>
      <c r="K56" s="112" t="s">
        <v>313</v>
      </c>
      <c r="L56" s="13">
        <v>1</v>
      </c>
    </row>
    <row r="57" spans="3:20" ht="14.45">
      <c r="C57"/>
      <c r="K57" s="112" t="s">
        <v>314</v>
      </c>
      <c r="L57" s="13">
        <v>1</v>
      </c>
    </row>
    <row r="58" spans="3:20" ht="14.45">
      <c r="C58"/>
      <c r="K58" s="112" t="s">
        <v>315</v>
      </c>
      <c r="L58" s="13">
        <v>2</v>
      </c>
    </row>
    <row r="59" spans="3:20" ht="14.45">
      <c r="C59"/>
      <c r="K59" s="112" t="s">
        <v>316</v>
      </c>
      <c r="L59" s="13">
        <v>-1</v>
      </c>
    </row>
    <row r="60" spans="3:20" ht="14.45">
      <c r="C60"/>
      <c r="K60" s="112" t="s">
        <v>317</v>
      </c>
      <c r="L60" s="13">
        <v>1</v>
      </c>
    </row>
    <row r="61" spans="3:20" ht="14.45">
      <c r="C61"/>
      <c r="K61" s="112" t="s">
        <v>318</v>
      </c>
      <c r="L61" s="13">
        <v>1</v>
      </c>
    </row>
    <row r="62" spans="3:20" ht="14.45">
      <c r="C62"/>
      <c r="K62" s="112" t="s">
        <v>319</v>
      </c>
      <c r="L62" s="13">
        <v>1</v>
      </c>
    </row>
    <row r="63" spans="3:20" ht="14.45">
      <c r="C63"/>
      <c r="K63" s="112" t="s">
        <v>320</v>
      </c>
      <c r="L63" s="13">
        <v>1</v>
      </c>
    </row>
    <row r="64" spans="3:20" ht="14.45">
      <c r="C64"/>
      <c r="K64" s="112" t="s">
        <v>321</v>
      </c>
      <c r="L64" s="13">
        <v>1</v>
      </c>
    </row>
    <row r="65" spans="3:12" ht="14.45">
      <c r="C65"/>
      <c r="K65" s="112" t="s">
        <v>322</v>
      </c>
      <c r="L65" s="13">
        <v>1</v>
      </c>
    </row>
    <row r="66" spans="3:12" ht="14.45">
      <c r="C66"/>
      <c r="K66" s="112" t="s">
        <v>323</v>
      </c>
      <c r="L66" s="13">
        <v>2</v>
      </c>
    </row>
    <row r="67" spans="3:12" ht="14.45">
      <c r="C67"/>
      <c r="K67" s="112" t="s">
        <v>324</v>
      </c>
      <c r="L67" s="13">
        <v>-1</v>
      </c>
    </row>
    <row r="68" spans="3:12" ht="14.45">
      <c r="C68"/>
      <c r="K68" s="112" t="s">
        <v>325</v>
      </c>
      <c r="L68" s="13">
        <v>1</v>
      </c>
    </row>
    <row r="69" spans="3:12" ht="14.45">
      <c r="C69" s="109"/>
      <c r="K69" s="109" t="s">
        <v>326</v>
      </c>
    </row>
  </sheetData>
  <mergeCells count="2">
    <mergeCell ref="A1:B1"/>
    <mergeCell ref="A17:B17"/>
  </mergeCells>
  <pageMargins left="0.98425196850393704" right="0.59055118110236227" top="0.78740157480314965" bottom="0.78740157480314965" header="0.31496062992125984" footer="0.31496062992125984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E17"/>
  <sheetViews>
    <sheetView showWhiteSpace="0" view="pageLayout" zoomScale="95" zoomScaleNormal="100" zoomScalePageLayoutView="95" workbookViewId="0">
      <selection activeCell="E11" sqref="E11:E12"/>
    </sheetView>
  </sheetViews>
  <sheetFormatPr defaultColWidth="9.140625" defaultRowHeight="12.6"/>
  <cols>
    <col min="1" max="1" width="11.5703125" style="9" customWidth="1"/>
    <col min="2" max="2" width="17.85546875" style="9" customWidth="1"/>
    <col min="3" max="3" width="11" style="9" customWidth="1"/>
    <col min="4" max="4" width="11.28515625" style="9" customWidth="1"/>
    <col min="5" max="5" width="10.85546875" style="9" customWidth="1"/>
    <col min="6" max="16384" width="9.140625" style="9"/>
  </cols>
  <sheetData>
    <row r="1" spans="1:5" ht="14.1">
      <c r="A1" s="137" t="s">
        <v>280</v>
      </c>
      <c r="B1" s="137"/>
    </row>
    <row r="2" spans="1:5" ht="14.1">
      <c r="A2" s="36" t="s">
        <v>281</v>
      </c>
      <c r="B2" s="8"/>
    </row>
    <row r="3" spans="1:5" ht="12.95">
      <c r="A3" s="37"/>
      <c r="B3" s="37"/>
    </row>
    <row r="4" spans="1:5">
      <c r="A4" s="46">
        <f ca="1">TODAY()</f>
        <v>44818</v>
      </c>
    </row>
    <row r="6" spans="1:5" ht="12.95">
      <c r="A6" s="39" t="s">
        <v>283</v>
      </c>
      <c r="B6" s="40">
        <v>0.21</v>
      </c>
    </row>
    <row r="7" spans="1:5" ht="13.5" thickBot="1">
      <c r="A7" s="41"/>
      <c r="B7" s="41"/>
      <c r="C7" s="41"/>
      <c r="D7" s="41"/>
      <c r="E7" s="41"/>
    </row>
    <row r="8" spans="1:5" ht="49.5" customHeight="1" thickBot="1">
      <c r="A8" s="42" t="s">
        <v>284</v>
      </c>
      <c r="B8" s="42" t="s">
        <v>285</v>
      </c>
      <c r="C8" s="42" t="s">
        <v>286</v>
      </c>
      <c r="D8" s="42" t="s">
        <v>287</v>
      </c>
      <c r="E8" s="42" t="s">
        <v>288</v>
      </c>
    </row>
    <row r="9" spans="1:5" ht="51.75" customHeight="1">
      <c r="A9" s="41">
        <v>1</v>
      </c>
      <c r="B9" s="20" t="s">
        <v>289</v>
      </c>
      <c r="C9" s="43">
        <v>2</v>
      </c>
      <c r="D9" s="43">
        <f>C9*B$6</f>
        <v>0.42</v>
      </c>
      <c r="E9" s="43">
        <f>SUM(C9:D9)</f>
        <v>2.42</v>
      </c>
    </row>
    <row r="10" spans="1:5" ht="52.5" customHeight="1">
      <c r="A10" s="41">
        <v>2</v>
      </c>
      <c r="B10" s="20" t="s">
        <v>290</v>
      </c>
      <c r="C10" s="21" t="s">
        <v>291</v>
      </c>
      <c r="D10" s="43"/>
      <c r="E10" s="43"/>
    </row>
    <row r="11" spans="1:5" ht="52.5" customHeight="1">
      <c r="A11" s="41">
        <v>3</v>
      </c>
      <c r="B11" s="20" t="s">
        <v>292</v>
      </c>
      <c r="C11" s="43">
        <v>4.7</v>
      </c>
      <c r="D11" s="43">
        <f t="shared" ref="D11:D16" si="0">C11*B$6</f>
        <v>0.98699999999999999</v>
      </c>
      <c r="E11" s="43">
        <f t="shared" ref="E11:E16" si="1">SUM(C11:D11)</f>
        <v>5.6870000000000003</v>
      </c>
    </row>
    <row r="12" spans="1:5" ht="52.5" customHeight="1">
      <c r="A12" s="41">
        <v>4</v>
      </c>
      <c r="B12" s="20" t="s">
        <v>293</v>
      </c>
      <c r="C12" s="43">
        <v>2.9</v>
      </c>
      <c r="D12" s="43">
        <f t="shared" si="0"/>
        <v>0.60899999999999999</v>
      </c>
      <c r="E12" s="43">
        <f t="shared" si="1"/>
        <v>3.5089999999999999</v>
      </c>
    </row>
    <row r="13" spans="1:5" ht="53.25" customHeight="1">
      <c r="A13" s="41">
        <v>5</v>
      </c>
      <c r="B13" s="20" t="s">
        <v>294</v>
      </c>
      <c r="C13" s="43">
        <v>5.5</v>
      </c>
      <c r="D13" s="43">
        <f t="shared" si="0"/>
        <v>1.155</v>
      </c>
      <c r="E13" s="43">
        <f t="shared" si="1"/>
        <v>6.6550000000000002</v>
      </c>
    </row>
    <row r="14" spans="1:5" ht="53.25" customHeight="1">
      <c r="A14" s="41">
        <v>6</v>
      </c>
      <c r="B14" s="20" t="s">
        <v>295</v>
      </c>
      <c r="C14" s="43">
        <v>1.85</v>
      </c>
      <c r="D14" s="43">
        <f t="shared" si="0"/>
        <v>0.38850000000000001</v>
      </c>
      <c r="E14" s="43">
        <f t="shared" si="1"/>
        <v>2.2385000000000002</v>
      </c>
    </row>
    <row r="15" spans="1:5" ht="53.25" customHeight="1">
      <c r="A15" s="41">
        <v>7</v>
      </c>
      <c r="B15" s="20" t="s">
        <v>296</v>
      </c>
      <c r="C15" s="43">
        <v>5.8</v>
      </c>
      <c r="D15" s="43">
        <f t="shared" si="0"/>
        <v>1.218</v>
      </c>
      <c r="E15" s="43">
        <f t="shared" si="1"/>
        <v>7.0179999999999998</v>
      </c>
    </row>
    <row r="16" spans="1:5" ht="54" customHeight="1" thickBot="1">
      <c r="A16" s="41">
        <v>8</v>
      </c>
      <c r="B16" s="20" t="s">
        <v>297</v>
      </c>
      <c r="C16" s="43">
        <v>6.4</v>
      </c>
      <c r="D16" s="43">
        <f t="shared" si="0"/>
        <v>1.3440000000000001</v>
      </c>
      <c r="E16" s="43">
        <f t="shared" si="1"/>
        <v>7.7440000000000007</v>
      </c>
    </row>
    <row r="17" spans="1:5" ht="27" customHeight="1" thickBot="1">
      <c r="A17" s="139" t="s">
        <v>298</v>
      </c>
      <c r="B17" s="139"/>
      <c r="C17" s="47">
        <f>COUNT(C9:C16)</f>
        <v>7</v>
      </c>
      <c r="D17" s="48"/>
      <c r="E17" s="45"/>
    </row>
  </sheetData>
  <mergeCells count="2">
    <mergeCell ref="A1:B1"/>
    <mergeCell ref="A17:B17"/>
  </mergeCells>
  <pageMargins left="0.98425196850393704" right="0.59055118110236227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A1:J21"/>
  <sheetViews>
    <sheetView workbookViewId="0">
      <selection activeCell="C33" sqref="C33"/>
    </sheetView>
  </sheetViews>
  <sheetFormatPr defaultColWidth="9.140625" defaultRowHeight="12.6"/>
  <cols>
    <col min="1" max="1" width="8" style="9" customWidth="1"/>
    <col min="2" max="2" width="11.7109375" style="9" customWidth="1"/>
    <col min="3" max="4" width="9.140625" style="9"/>
    <col min="5" max="5" width="11.5703125" style="9" customWidth="1"/>
    <col min="6" max="6" width="12.7109375" style="9" customWidth="1"/>
    <col min="7" max="7" width="9.140625" style="9"/>
    <col min="8" max="8" width="90.7109375" style="9" customWidth="1"/>
    <col min="9" max="16384" width="9.140625" style="9"/>
  </cols>
  <sheetData>
    <row r="1" spans="1:10" ht="14.45">
      <c r="A1" s="8" t="s">
        <v>21</v>
      </c>
      <c r="H1" t="s">
        <v>327</v>
      </c>
      <c r="I1"/>
    </row>
    <row r="2" spans="1:10" ht="14.45">
      <c r="H2" s="107" t="s">
        <v>164</v>
      </c>
      <c r="I2"/>
    </row>
    <row r="3" spans="1:10" ht="14.45">
      <c r="A3" s="140" t="s">
        <v>328</v>
      </c>
      <c r="B3" s="140" t="s">
        <v>329</v>
      </c>
      <c r="C3" s="140" t="s">
        <v>330</v>
      </c>
      <c r="D3" s="140"/>
      <c r="E3" s="140"/>
      <c r="F3" s="141" t="s">
        <v>331</v>
      </c>
      <c r="H3" t="s">
        <v>332</v>
      </c>
      <c r="I3"/>
    </row>
    <row r="4" spans="1:10" ht="14.45">
      <c r="A4" s="140"/>
      <c r="B4" s="140"/>
      <c r="C4" s="61" t="s">
        <v>333</v>
      </c>
      <c r="D4" s="61" t="s">
        <v>334</v>
      </c>
      <c r="E4" s="61" t="s">
        <v>335</v>
      </c>
      <c r="F4" s="141"/>
      <c r="H4" s="110" t="s">
        <v>336</v>
      </c>
      <c r="I4" s="110"/>
      <c r="J4" s="113"/>
    </row>
    <row r="5" spans="1:10" ht="14.45">
      <c r="A5" s="49">
        <v>1</v>
      </c>
      <c r="B5" s="13" t="s">
        <v>337</v>
      </c>
      <c r="C5" s="13">
        <v>45</v>
      </c>
      <c r="D5" s="13">
        <v>0</v>
      </c>
      <c r="E5" s="13">
        <v>90</v>
      </c>
      <c r="F5" s="13"/>
      <c r="H5" s="110" t="s">
        <v>338</v>
      </c>
      <c r="I5" s="110"/>
      <c r="J5" s="113"/>
    </row>
    <row r="6" spans="1:10" ht="14.45">
      <c r="A6" s="49">
        <v>2</v>
      </c>
      <c r="B6" s="13" t="s">
        <v>339</v>
      </c>
      <c r="C6" s="13">
        <v>34</v>
      </c>
      <c r="D6" s="13">
        <v>23</v>
      </c>
      <c r="E6" s="13">
        <v>55</v>
      </c>
      <c r="F6" s="13"/>
      <c r="H6" s="110" t="s">
        <v>340</v>
      </c>
      <c r="I6" s="110"/>
      <c r="J6" s="113"/>
    </row>
    <row r="7" spans="1:10" ht="14.45">
      <c r="A7" s="49">
        <v>3</v>
      </c>
      <c r="B7" s="13" t="s">
        <v>341</v>
      </c>
      <c r="C7" s="13">
        <v>89</v>
      </c>
      <c r="D7" s="13">
        <v>80</v>
      </c>
      <c r="E7" s="13">
        <v>90</v>
      </c>
      <c r="F7" s="13"/>
      <c r="H7" s="110" t="s">
        <v>342</v>
      </c>
      <c r="I7" s="110"/>
      <c r="J7" s="113"/>
    </row>
    <row r="8" spans="1:10" ht="14.45">
      <c r="A8" s="49">
        <v>4</v>
      </c>
      <c r="B8" s="13" t="s">
        <v>343</v>
      </c>
      <c r="C8" s="13">
        <v>99</v>
      </c>
      <c r="D8" s="13">
        <v>95</v>
      </c>
      <c r="E8" s="13">
        <v>100</v>
      </c>
      <c r="F8" s="13"/>
      <c r="H8" s="110" t="s">
        <v>344</v>
      </c>
      <c r="I8" s="110"/>
      <c r="J8" s="113"/>
    </row>
    <row r="9" spans="1:10" ht="14.45">
      <c r="A9" s="49">
        <v>5</v>
      </c>
      <c r="B9" s="13" t="s">
        <v>345</v>
      </c>
      <c r="C9" s="13">
        <v>77</v>
      </c>
      <c r="D9" s="13">
        <v>86</v>
      </c>
      <c r="E9" s="13">
        <v>76</v>
      </c>
      <c r="F9" s="13"/>
      <c r="H9" s="110" t="s">
        <v>346</v>
      </c>
      <c r="I9" s="110"/>
      <c r="J9" s="113"/>
    </row>
    <row r="10" spans="1:10" ht="14.45">
      <c r="A10" s="49">
        <v>6</v>
      </c>
      <c r="B10" s="13" t="s">
        <v>347</v>
      </c>
      <c r="C10" s="13">
        <v>65</v>
      </c>
      <c r="D10" s="13">
        <v>55</v>
      </c>
      <c r="E10" s="13">
        <v>44</v>
      </c>
      <c r="F10" s="13"/>
      <c r="H10" s="110" t="s">
        <v>348</v>
      </c>
      <c r="I10" s="110"/>
      <c r="J10" s="113"/>
    </row>
    <row r="11" spans="1:10" ht="14.45">
      <c r="A11" s="49">
        <v>7</v>
      </c>
      <c r="B11" s="13" t="s">
        <v>349</v>
      </c>
      <c r="C11" s="13">
        <v>40</v>
      </c>
      <c r="D11" s="13">
        <v>55</v>
      </c>
      <c r="E11" s="13">
        <v>34</v>
      </c>
      <c r="F11" s="13"/>
      <c r="H11" s="107" t="s">
        <v>101</v>
      </c>
      <c r="I11"/>
    </row>
    <row r="12" spans="1:10" ht="14.45">
      <c r="A12" s="49">
        <v>8</v>
      </c>
      <c r="B12" s="13" t="s">
        <v>350</v>
      </c>
      <c r="C12" s="13">
        <v>68</v>
      </c>
      <c r="D12" s="13">
        <v>45</v>
      </c>
      <c r="E12" s="13">
        <v>70</v>
      </c>
      <c r="F12" s="13"/>
      <c r="H12" s="108" t="s">
        <v>103</v>
      </c>
      <c r="I12"/>
    </row>
    <row r="13" spans="1:10" ht="14.45">
      <c r="A13" s="49">
        <v>9</v>
      </c>
      <c r="B13" s="13" t="s">
        <v>351</v>
      </c>
      <c r="C13" s="13">
        <v>45</v>
      </c>
      <c r="D13" s="13">
        <v>41</v>
      </c>
      <c r="E13" s="13">
        <v>55</v>
      </c>
      <c r="F13" s="13"/>
      <c r="H13" t="s">
        <v>352</v>
      </c>
      <c r="I13"/>
    </row>
    <row r="14" spans="1:10" ht="14.45">
      <c r="A14" s="49">
        <v>10</v>
      </c>
      <c r="B14" s="13" t="s">
        <v>353</v>
      </c>
      <c r="C14" s="13">
        <v>88</v>
      </c>
      <c r="D14" s="13">
        <v>68</v>
      </c>
      <c r="E14" s="13">
        <v>78</v>
      </c>
      <c r="F14" s="13"/>
      <c r="H14" s="112" t="s">
        <v>354</v>
      </c>
      <c r="I14" s="112">
        <v>4</v>
      </c>
    </row>
    <row r="15" spans="1:10" ht="14.45">
      <c r="H15" s="112" t="s">
        <v>355</v>
      </c>
      <c r="I15" s="112">
        <v>-1</v>
      </c>
    </row>
    <row r="16" spans="1:10" ht="14.45">
      <c r="H16" s="112" t="s">
        <v>356</v>
      </c>
      <c r="I16" s="112">
        <v>-1</v>
      </c>
    </row>
    <row r="17" spans="8:9" ht="14.45">
      <c r="H17" s="112" t="s">
        <v>357</v>
      </c>
      <c r="I17" s="112">
        <v>-1</v>
      </c>
    </row>
    <row r="18" spans="8:9" ht="14.45">
      <c r="H18" s="112" t="s">
        <v>358</v>
      </c>
      <c r="I18" s="112">
        <v>-1</v>
      </c>
    </row>
    <row r="19" spans="8:9" ht="14.45">
      <c r="H19" s="112" t="s">
        <v>359</v>
      </c>
      <c r="I19" s="112">
        <v>1</v>
      </c>
    </row>
    <row r="20" spans="8:9" ht="14.45">
      <c r="H20" s="112" t="s">
        <v>360</v>
      </c>
      <c r="I20" s="112">
        <v>5</v>
      </c>
    </row>
    <row r="21" spans="8:9" ht="14.45">
      <c r="H21" s="109" t="s">
        <v>279</v>
      </c>
      <c r="I21"/>
    </row>
  </sheetData>
  <mergeCells count="4">
    <mergeCell ref="A3:A4"/>
    <mergeCell ref="B3:B4"/>
    <mergeCell ref="C3:E3"/>
    <mergeCell ref="F3:F4"/>
  </mergeCells>
  <pageMargins left="0.98425196850393704" right="0.59055118110236227" top="0.98425196850393704" bottom="0.98425196850393704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F14"/>
  <sheetViews>
    <sheetView zoomScaleNormal="100" workbookViewId="0">
      <selection activeCell="I8" sqref="I8"/>
    </sheetView>
  </sheetViews>
  <sheetFormatPr defaultColWidth="9.140625" defaultRowHeight="12.6"/>
  <cols>
    <col min="1" max="1" width="10.7109375" style="9" customWidth="1"/>
    <col min="2" max="2" width="18.7109375" style="9" customWidth="1"/>
    <col min="3" max="4" width="9.140625" style="9"/>
    <col min="5" max="6" width="11.140625" style="9" customWidth="1"/>
    <col min="7" max="16384" width="9.140625" style="9"/>
  </cols>
  <sheetData>
    <row r="1" spans="1:6" ht="14.1">
      <c r="A1" s="8" t="s">
        <v>21</v>
      </c>
    </row>
    <row r="3" spans="1:6" ht="12.95">
      <c r="A3" s="140" t="s">
        <v>328</v>
      </c>
      <c r="B3" s="140" t="s">
        <v>329</v>
      </c>
      <c r="C3" s="140" t="s">
        <v>330</v>
      </c>
      <c r="D3" s="140"/>
      <c r="E3" s="140"/>
      <c r="F3" s="141" t="s">
        <v>331</v>
      </c>
    </row>
    <row r="4" spans="1:6" ht="12.95">
      <c r="A4" s="140"/>
      <c r="B4" s="140"/>
      <c r="C4" s="61" t="s">
        <v>333</v>
      </c>
      <c r="D4" s="61" t="s">
        <v>334</v>
      </c>
      <c r="E4" s="61" t="s">
        <v>335</v>
      </c>
      <c r="F4" s="141"/>
    </row>
    <row r="5" spans="1:6">
      <c r="A5" s="49">
        <v>1</v>
      </c>
      <c r="B5" s="13" t="s">
        <v>337</v>
      </c>
      <c r="C5" s="13">
        <v>45</v>
      </c>
      <c r="D5" s="13">
        <v>0</v>
      </c>
      <c r="E5" s="13">
        <v>90</v>
      </c>
      <c r="F5" s="13">
        <f>ROUND(AVERAGE(C5:E5),-1)</f>
        <v>50</v>
      </c>
    </row>
    <row r="6" spans="1:6">
      <c r="A6" s="49">
        <v>2</v>
      </c>
      <c r="B6" s="13" t="s">
        <v>339</v>
      </c>
      <c r="C6" s="13">
        <v>34</v>
      </c>
      <c r="D6" s="13">
        <v>23</v>
      </c>
      <c r="E6" s="13">
        <v>55</v>
      </c>
      <c r="F6" s="13">
        <f>ROUND(AVERAGE(C6:E6),-1)</f>
        <v>40</v>
      </c>
    </row>
    <row r="7" spans="1:6">
      <c r="A7" s="49">
        <v>3</v>
      </c>
      <c r="B7" s="13" t="s">
        <v>341</v>
      </c>
      <c r="C7" s="13">
        <v>89</v>
      </c>
      <c r="D7" s="13">
        <v>80</v>
      </c>
      <c r="E7" s="13">
        <v>90</v>
      </c>
      <c r="F7" s="13">
        <f>ROUND(AVERAGE(C7:E7),-1)</f>
        <v>90</v>
      </c>
    </row>
    <row r="8" spans="1:6">
      <c r="A8" s="49">
        <v>4</v>
      </c>
      <c r="B8" s="13" t="s">
        <v>343</v>
      </c>
      <c r="C8" s="13">
        <v>99</v>
      </c>
      <c r="D8" s="13">
        <v>95</v>
      </c>
      <c r="E8" s="13">
        <v>100</v>
      </c>
      <c r="F8" s="13">
        <f>ROUND(AVERAGE(C8:E8),-1)</f>
        <v>100</v>
      </c>
    </row>
    <row r="9" spans="1:6">
      <c r="A9" s="49">
        <v>5</v>
      </c>
      <c r="B9" s="13" t="s">
        <v>345</v>
      </c>
      <c r="C9" s="13">
        <v>77</v>
      </c>
      <c r="D9" s="13">
        <v>86</v>
      </c>
      <c r="E9" s="13">
        <v>76</v>
      </c>
      <c r="F9" s="13">
        <f t="shared" ref="F9:F14" si="0">ROUND(AVERAGE(C9:E9),-1)</f>
        <v>80</v>
      </c>
    </row>
    <row r="10" spans="1:6">
      <c r="A10" s="49">
        <v>6</v>
      </c>
      <c r="B10" s="13" t="s">
        <v>347</v>
      </c>
      <c r="C10" s="13">
        <v>65</v>
      </c>
      <c r="D10" s="13">
        <v>55</v>
      </c>
      <c r="E10" s="13">
        <v>44</v>
      </c>
      <c r="F10" s="13">
        <f t="shared" si="0"/>
        <v>50</v>
      </c>
    </row>
    <row r="11" spans="1:6">
      <c r="A11" s="49">
        <v>7</v>
      </c>
      <c r="B11" s="13" t="s">
        <v>349</v>
      </c>
      <c r="C11" s="13">
        <v>40</v>
      </c>
      <c r="D11" s="13">
        <v>55</v>
      </c>
      <c r="E11" s="13">
        <v>34</v>
      </c>
      <c r="F11" s="13">
        <f t="shared" si="0"/>
        <v>40</v>
      </c>
    </row>
    <row r="12" spans="1:6">
      <c r="A12" s="49">
        <v>8</v>
      </c>
      <c r="B12" s="13" t="s">
        <v>350</v>
      </c>
      <c r="C12" s="13">
        <v>68</v>
      </c>
      <c r="D12" s="13">
        <v>45</v>
      </c>
      <c r="E12" s="13">
        <v>70</v>
      </c>
      <c r="F12" s="13">
        <f t="shared" si="0"/>
        <v>60</v>
      </c>
    </row>
    <row r="13" spans="1:6">
      <c r="A13" s="49">
        <v>9</v>
      </c>
      <c r="B13" s="13" t="s">
        <v>351</v>
      </c>
      <c r="C13" s="13">
        <v>45</v>
      </c>
      <c r="D13" s="13">
        <v>41</v>
      </c>
      <c r="E13" s="13">
        <v>55</v>
      </c>
      <c r="F13" s="13">
        <f t="shared" si="0"/>
        <v>50</v>
      </c>
    </row>
    <row r="14" spans="1:6">
      <c r="A14" s="49">
        <v>10</v>
      </c>
      <c r="B14" s="13" t="s">
        <v>353</v>
      </c>
      <c r="C14" s="13">
        <v>88</v>
      </c>
      <c r="D14" s="13">
        <v>68</v>
      </c>
      <c r="E14" s="13">
        <v>78</v>
      </c>
      <c r="F14" s="13">
        <f t="shared" si="0"/>
        <v>80</v>
      </c>
    </row>
  </sheetData>
  <mergeCells count="4">
    <mergeCell ref="A3:A4"/>
    <mergeCell ref="B3:B4"/>
    <mergeCell ref="C3:E3"/>
    <mergeCell ref="F3:F4"/>
  </mergeCells>
  <pageMargins left="0.98425196850393704" right="0.59055118110236227" top="0.98425196850393704" bottom="0.98425196850393704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A1:I21"/>
  <sheetViews>
    <sheetView zoomScaleNormal="100" workbookViewId="0">
      <selection activeCell="B13" sqref="B13"/>
    </sheetView>
  </sheetViews>
  <sheetFormatPr defaultColWidth="9.140625" defaultRowHeight="12.6"/>
  <cols>
    <col min="1" max="1" width="10.7109375" style="9" customWidth="1"/>
    <col min="2" max="2" width="20.28515625" style="9" customWidth="1"/>
    <col min="3" max="3" width="22.5703125" style="9" customWidth="1"/>
    <col min="4" max="4" width="19.85546875" style="9" customWidth="1"/>
    <col min="5" max="5" width="9.140625" style="9"/>
    <col min="6" max="6" width="93.7109375" style="9" customWidth="1"/>
    <col min="7" max="16384" width="9.140625" style="9"/>
  </cols>
  <sheetData>
    <row r="1" spans="1:9" ht="14.45">
      <c r="F1" t="s">
        <v>361</v>
      </c>
      <c r="G1"/>
    </row>
    <row r="2" spans="1:9" ht="14.45">
      <c r="A2" s="137" t="s">
        <v>362</v>
      </c>
      <c r="B2" s="137"/>
      <c r="C2" s="137"/>
      <c r="F2" s="107" t="s">
        <v>164</v>
      </c>
      <c r="G2"/>
    </row>
    <row r="3" spans="1:9" ht="14.45">
      <c r="F3" t="s">
        <v>363</v>
      </c>
      <c r="G3"/>
    </row>
    <row r="4" spans="1:9" ht="59.25" customHeight="1">
      <c r="A4" s="101" t="s">
        <v>364</v>
      </c>
      <c r="B4" s="101" t="s">
        <v>365</v>
      </c>
      <c r="C4" s="101" t="s">
        <v>366</v>
      </c>
      <c r="D4" s="101" t="s">
        <v>367</v>
      </c>
      <c r="F4" t="s">
        <v>368</v>
      </c>
      <c r="G4"/>
    </row>
    <row r="5" spans="1:9" ht="14.45">
      <c r="A5" s="13" t="s">
        <v>369</v>
      </c>
      <c r="B5" s="13">
        <v>3200</v>
      </c>
      <c r="C5" s="13">
        <v>53.1</v>
      </c>
      <c r="D5" s="50"/>
      <c r="F5" s="110" t="s">
        <v>370</v>
      </c>
      <c r="G5" s="110"/>
      <c r="H5" s="113"/>
      <c r="I5" s="113"/>
    </row>
    <row r="6" spans="1:9" ht="14.45">
      <c r="A6" s="13" t="s">
        <v>371</v>
      </c>
      <c r="B6" s="13">
        <v>330</v>
      </c>
      <c r="C6" s="13">
        <v>13.6</v>
      </c>
      <c r="D6" s="50"/>
      <c r="F6" s="110" t="s">
        <v>372</v>
      </c>
      <c r="G6" s="110"/>
      <c r="H6" s="113"/>
      <c r="I6" s="113"/>
    </row>
    <row r="7" spans="1:9" ht="14.45">
      <c r="A7" s="13" t="s">
        <v>373</v>
      </c>
      <c r="B7" s="13">
        <v>8</v>
      </c>
      <c r="C7" s="13">
        <v>0.31</v>
      </c>
      <c r="D7" s="50"/>
      <c r="F7" s="110" t="s">
        <v>374</v>
      </c>
      <c r="G7" s="110"/>
      <c r="H7" s="113"/>
      <c r="I7" s="113"/>
    </row>
    <row r="8" spans="1:9" ht="14.45">
      <c r="A8" s="13" t="s">
        <v>375</v>
      </c>
      <c r="B8" s="13">
        <v>700</v>
      </c>
      <c r="C8" s="13">
        <v>5.83</v>
      </c>
      <c r="D8" s="50"/>
      <c r="F8" s="110" t="s">
        <v>376</v>
      </c>
      <c r="G8" s="110"/>
      <c r="H8" s="113"/>
      <c r="I8" s="113"/>
    </row>
    <row r="9" spans="1:9" ht="14.45">
      <c r="A9" s="13" t="s">
        <v>377</v>
      </c>
      <c r="B9" s="13">
        <v>650</v>
      </c>
      <c r="C9" s="13">
        <v>23.1</v>
      </c>
      <c r="D9" s="50"/>
      <c r="F9" s="110" t="s">
        <v>378</v>
      </c>
      <c r="G9" s="110"/>
      <c r="H9" s="113"/>
      <c r="I9" s="113"/>
    </row>
    <row r="10" spans="1:9" ht="14.45">
      <c r="A10" s="13" t="s">
        <v>379</v>
      </c>
      <c r="B10" s="13">
        <v>10</v>
      </c>
      <c r="C10" s="13">
        <v>0.2</v>
      </c>
      <c r="D10" s="50"/>
      <c r="F10" s="110" t="s">
        <v>380</v>
      </c>
      <c r="G10" s="110"/>
      <c r="H10" s="113"/>
      <c r="I10" s="113"/>
    </row>
    <row r="11" spans="1:9" ht="14.45">
      <c r="F11" s="107" t="s">
        <v>101</v>
      </c>
      <c r="G11"/>
    </row>
    <row r="12" spans="1:9" ht="14.45">
      <c r="F12" s="108" t="s">
        <v>103</v>
      </c>
      <c r="G12"/>
    </row>
    <row r="13" spans="1:9" ht="14.45">
      <c r="F13" t="s">
        <v>119</v>
      </c>
      <c r="G13"/>
    </row>
    <row r="14" spans="1:9" ht="14.45">
      <c r="F14" s="112" t="s">
        <v>381</v>
      </c>
      <c r="G14" s="112">
        <v>3</v>
      </c>
    </row>
    <row r="15" spans="1:9" ht="14.45">
      <c r="F15" s="112" t="s">
        <v>382</v>
      </c>
      <c r="G15" s="112">
        <v>-1</v>
      </c>
    </row>
    <row r="16" spans="1:9" ht="14.45">
      <c r="F16" s="112" t="s">
        <v>383</v>
      </c>
      <c r="G16" s="112">
        <v>-1</v>
      </c>
    </row>
    <row r="17" spans="6:7" ht="14.45">
      <c r="F17" s="112" t="s">
        <v>384</v>
      </c>
      <c r="G17" s="112">
        <v>-1</v>
      </c>
    </row>
    <row r="18" spans="6:7" ht="14.45">
      <c r="F18" s="112" t="s">
        <v>385</v>
      </c>
      <c r="G18" s="112">
        <v>1</v>
      </c>
    </row>
    <row r="19" spans="6:7" ht="14.45">
      <c r="F19" s="112" t="s">
        <v>386</v>
      </c>
      <c r="G19" s="112">
        <v>2</v>
      </c>
    </row>
    <row r="20" spans="6:7" ht="14.45">
      <c r="F20" s="112" t="s">
        <v>387</v>
      </c>
      <c r="G20" s="112">
        <v>6</v>
      </c>
    </row>
    <row r="21" spans="6:7" ht="14.45">
      <c r="F21" s="109" t="s">
        <v>388</v>
      </c>
      <c r="G21"/>
    </row>
  </sheetData>
  <mergeCells count="1">
    <mergeCell ref="A2:C2"/>
  </mergeCells>
  <pageMargins left="0.98425196850393704" right="0.59055118110236227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A2:D10"/>
  <sheetViews>
    <sheetView zoomScaleNormal="100" workbookViewId="0">
      <selection activeCell="C20" sqref="C20"/>
    </sheetView>
  </sheetViews>
  <sheetFormatPr defaultColWidth="9.140625" defaultRowHeight="12.6"/>
  <cols>
    <col min="1" max="1" width="10.7109375" style="9" customWidth="1"/>
    <col min="2" max="2" width="20.28515625" style="9" customWidth="1"/>
    <col min="3" max="3" width="22.5703125" style="9" customWidth="1"/>
    <col min="4" max="4" width="19.85546875" style="9" customWidth="1"/>
    <col min="5" max="16384" width="9.140625" style="9"/>
  </cols>
  <sheetData>
    <row r="2" spans="1:4" ht="14.1">
      <c r="A2" s="137" t="s">
        <v>362</v>
      </c>
      <c r="B2" s="137"/>
      <c r="C2" s="137"/>
    </row>
    <row r="4" spans="1:4" ht="59.25" customHeight="1">
      <c r="A4" s="101" t="s">
        <v>364</v>
      </c>
      <c r="B4" s="101" t="s">
        <v>365</v>
      </c>
      <c r="C4" s="101" t="s">
        <v>366</v>
      </c>
      <c r="D4" s="101" t="s">
        <v>367</v>
      </c>
    </row>
    <row r="5" spans="1:4" ht="12.95">
      <c r="A5" s="13" t="s">
        <v>369</v>
      </c>
      <c r="B5" s="13">
        <v>3200</v>
      </c>
      <c r="C5" s="51">
        <v>53.1</v>
      </c>
      <c r="D5" s="50">
        <f>TRUNC(B5/C5,0)</f>
        <v>60</v>
      </c>
    </row>
    <row r="6" spans="1:4" ht="12.95">
      <c r="A6" s="13" t="s">
        <v>371</v>
      </c>
      <c r="B6" s="13">
        <v>330</v>
      </c>
      <c r="C6" s="51">
        <v>13.6</v>
      </c>
      <c r="D6" s="50">
        <f t="shared" ref="D6:D10" si="0">TRUNC(B6/C6,0)</f>
        <v>24</v>
      </c>
    </row>
    <row r="7" spans="1:4" ht="12.95">
      <c r="A7" s="13" t="s">
        <v>373</v>
      </c>
      <c r="B7" s="13">
        <v>8</v>
      </c>
      <c r="C7" s="51">
        <v>0.31</v>
      </c>
      <c r="D7" s="50">
        <f t="shared" si="0"/>
        <v>25</v>
      </c>
    </row>
    <row r="8" spans="1:4" ht="12.95">
      <c r="A8" s="13" t="s">
        <v>375</v>
      </c>
      <c r="B8" s="13">
        <v>700</v>
      </c>
      <c r="C8" s="51">
        <v>5.83</v>
      </c>
      <c r="D8" s="50">
        <f t="shared" si="0"/>
        <v>120</v>
      </c>
    </row>
    <row r="9" spans="1:4" ht="12.95">
      <c r="A9" s="13" t="s">
        <v>377</v>
      </c>
      <c r="B9" s="13">
        <v>650</v>
      </c>
      <c r="C9" s="51">
        <v>23.1</v>
      </c>
      <c r="D9" s="50">
        <f t="shared" si="0"/>
        <v>28</v>
      </c>
    </row>
    <row r="10" spans="1:4" ht="12.95">
      <c r="A10" s="13" t="s">
        <v>379</v>
      </c>
      <c r="B10" s="13">
        <v>10</v>
      </c>
      <c r="C10" s="51">
        <v>0.2</v>
      </c>
      <c r="D10" s="50">
        <f t="shared" si="0"/>
        <v>50</v>
      </c>
    </row>
  </sheetData>
  <mergeCells count="1">
    <mergeCell ref="A2:C2"/>
  </mergeCells>
  <pageMargins left="0.98425196850393704" right="0.59055118110236227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A1:L35"/>
  <sheetViews>
    <sheetView workbookViewId="0">
      <selection activeCell="C24" sqref="C24"/>
    </sheetView>
  </sheetViews>
  <sheetFormatPr defaultColWidth="9.140625" defaultRowHeight="12.6"/>
  <cols>
    <col min="1" max="4" width="15.7109375" style="7" customWidth="1"/>
    <col min="5" max="5" width="9.140625" style="7"/>
    <col min="6" max="6" width="64.85546875" style="7" customWidth="1"/>
    <col min="7" max="16384" width="9.140625" style="7"/>
  </cols>
  <sheetData>
    <row r="1" spans="1:12" ht="15.6">
      <c r="A1" s="142" t="s">
        <v>25</v>
      </c>
      <c r="B1" s="142"/>
      <c r="C1" s="142"/>
      <c r="D1" s="106"/>
      <c r="F1" t="s">
        <v>389</v>
      </c>
      <c r="G1"/>
    </row>
    <row r="2" spans="1:12" ht="15.6">
      <c r="A2" s="106"/>
      <c r="B2" s="106"/>
      <c r="C2" s="106"/>
      <c r="D2" s="106"/>
      <c r="F2" t="s">
        <v>390</v>
      </c>
      <c r="G2"/>
    </row>
    <row r="3" spans="1:12" ht="27.75" customHeight="1">
      <c r="A3" s="27" t="s">
        <v>391</v>
      </c>
      <c r="B3" s="27" t="s">
        <v>392</v>
      </c>
      <c r="C3" s="27" t="s">
        <v>393</v>
      </c>
      <c r="D3" s="52" t="s">
        <v>394</v>
      </c>
      <c r="F3" s="107" t="s">
        <v>164</v>
      </c>
      <c r="G3"/>
    </row>
    <row r="4" spans="1:12" ht="14.45">
      <c r="A4" s="28" t="s">
        <v>395</v>
      </c>
      <c r="B4" s="53" t="s">
        <v>396</v>
      </c>
      <c r="C4" s="54">
        <v>37886</v>
      </c>
      <c r="D4" s="28"/>
      <c r="F4" t="s">
        <v>397</v>
      </c>
      <c r="G4"/>
    </row>
    <row r="5" spans="1:12" ht="14.45">
      <c r="A5" s="28" t="s">
        <v>398</v>
      </c>
      <c r="B5" s="53" t="s">
        <v>396</v>
      </c>
      <c r="C5" s="54">
        <v>36952</v>
      </c>
      <c r="D5" s="28"/>
      <c r="F5" t="s">
        <v>399</v>
      </c>
      <c r="G5"/>
    </row>
    <row r="6" spans="1:12" ht="14.45">
      <c r="A6" s="28" t="s">
        <v>400</v>
      </c>
      <c r="B6" s="53" t="s">
        <v>396</v>
      </c>
      <c r="C6" s="54">
        <v>36793</v>
      </c>
      <c r="D6" s="28"/>
      <c r="F6" s="110" t="s">
        <v>401</v>
      </c>
      <c r="G6" s="110"/>
      <c r="H6" s="114"/>
      <c r="I6" s="114"/>
      <c r="J6" s="114"/>
      <c r="K6" s="114"/>
      <c r="L6" s="114"/>
    </row>
    <row r="7" spans="1:12" ht="14.45">
      <c r="A7" s="28" t="s">
        <v>402</v>
      </c>
      <c r="B7" s="53" t="s">
        <v>396</v>
      </c>
      <c r="C7" s="54">
        <v>38797</v>
      </c>
      <c r="D7" s="28"/>
      <c r="F7" s="110" t="s">
        <v>403</v>
      </c>
      <c r="G7" s="110"/>
      <c r="H7" s="114"/>
      <c r="I7" s="114"/>
      <c r="J7" s="114"/>
      <c r="K7" s="114"/>
      <c r="L7" s="114"/>
    </row>
    <row r="8" spans="1:12" ht="14.45">
      <c r="A8" s="28" t="s">
        <v>404</v>
      </c>
      <c r="B8" s="53" t="s">
        <v>396</v>
      </c>
      <c r="C8" s="54">
        <v>37525</v>
      </c>
      <c r="D8" s="28"/>
      <c r="F8" s="110" t="s">
        <v>405</v>
      </c>
      <c r="G8" s="110"/>
      <c r="H8" s="114"/>
      <c r="I8" s="114"/>
      <c r="J8" s="114"/>
      <c r="K8" s="114"/>
      <c r="L8" s="114"/>
    </row>
    <row r="9" spans="1:12" ht="14.45">
      <c r="A9" s="28" t="s">
        <v>406</v>
      </c>
      <c r="B9" s="53" t="s">
        <v>396</v>
      </c>
      <c r="C9" s="54">
        <v>38111</v>
      </c>
      <c r="D9" s="28"/>
      <c r="F9" s="110" t="s">
        <v>407</v>
      </c>
      <c r="G9" s="110"/>
      <c r="H9" s="114"/>
      <c r="I9" s="114"/>
      <c r="J9" s="114"/>
      <c r="K9" s="114"/>
      <c r="L9" s="114"/>
    </row>
    <row r="10" spans="1:12" ht="14.45">
      <c r="A10" s="28" t="s">
        <v>408</v>
      </c>
      <c r="B10" s="53" t="s">
        <v>396</v>
      </c>
      <c r="C10" s="54">
        <v>37309</v>
      </c>
      <c r="D10" s="28"/>
      <c r="F10" s="110" t="s">
        <v>409</v>
      </c>
      <c r="G10" s="110"/>
      <c r="H10" s="114"/>
      <c r="I10" s="114"/>
      <c r="J10" s="114"/>
      <c r="K10" s="114"/>
      <c r="L10" s="114"/>
    </row>
    <row r="11" spans="1:12" ht="14.45">
      <c r="A11" s="143" t="s">
        <v>410</v>
      </c>
      <c r="B11" s="144"/>
      <c r="C11" s="145"/>
      <c r="D11" s="28"/>
      <c r="F11" s="110" t="s">
        <v>411</v>
      </c>
      <c r="G11" s="110"/>
      <c r="H11" s="114"/>
      <c r="I11" s="114"/>
      <c r="J11" s="114"/>
      <c r="K11" s="114"/>
      <c r="L11" s="114"/>
    </row>
    <row r="12" spans="1:12" ht="14.45">
      <c r="F12" s="110" t="s">
        <v>412</v>
      </c>
      <c r="G12" s="110"/>
      <c r="H12" s="114"/>
      <c r="I12" s="114"/>
      <c r="J12" s="114"/>
      <c r="K12" s="114"/>
      <c r="L12" s="114"/>
    </row>
    <row r="13" spans="1:12" ht="14.45">
      <c r="F13" s="110" t="s">
        <v>413</v>
      </c>
      <c r="G13" s="110"/>
      <c r="H13" s="114"/>
      <c r="I13" s="114"/>
      <c r="J13" s="114"/>
      <c r="K13" s="114"/>
      <c r="L13" s="114"/>
    </row>
    <row r="14" spans="1:12" ht="14.45">
      <c r="F14" s="110" t="s">
        <v>414</v>
      </c>
      <c r="G14" s="110"/>
      <c r="H14" s="114"/>
      <c r="I14" s="114"/>
      <c r="J14" s="114"/>
      <c r="K14" s="114"/>
      <c r="L14" s="114"/>
    </row>
    <row r="15" spans="1:12" ht="14.45">
      <c r="F15" s="110" t="s">
        <v>415</v>
      </c>
      <c r="G15" s="110"/>
      <c r="H15" s="114"/>
      <c r="I15" s="114"/>
      <c r="J15" s="114"/>
      <c r="K15" s="114"/>
      <c r="L15" s="114"/>
    </row>
    <row r="16" spans="1:12" ht="14.45">
      <c r="F16" s="110" t="s">
        <v>416</v>
      </c>
      <c r="G16" s="110"/>
      <c r="H16" s="114"/>
      <c r="I16" s="114"/>
      <c r="J16" s="114"/>
      <c r="K16" s="114"/>
      <c r="L16" s="114"/>
    </row>
    <row r="17" spans="6:7" ht="14.45">
      <c r="F17" s="107" t="s">
        <v>101</v>
      </c>
      <c r="G17"/>
    </row>
    <row r="18" spans="6:7" ht="14.45">
      <c r="F18" s="108" t="s">
        <v>103</v>
      </c>
      <c r="G18"/>
    </row>
    <row r="19" spans="6:7" ht="14.45">
      <c r="F19" s="112" t="s">
        <v>119</v>
      </c>
      <c r="G19" s="112">
        <v>2</v>
      </c>
    </row>
    <row r="20" spans="6:7" ht="14.45">
      <c r="F20" s="112" t="s">
        <v>417</v>
      </c>
      <c r="G20" s="112">
        <v>-1</v>
      </c>
    </row>
    <row r="21" spans="6:7" ht="14.45">
      <c r="F21" s="112" t="s">
        <v>418</v>
      </c>
      <c r="G21" s="112">
        <v>-1</v>
      </c>
    </row>
    <row r="22" spans="6:7" ht="14.45">
      <c r="F22" s="112" t="s">
        <v>419</v>
      </c>
      <c r="G22" s="112">
        <v>1</v>
      </c>
    </row>
    <row r="23" spans="6:7" ht="14.45">
      <c r="F23" s="112" t="s">
        <v>420</v>
      </c>
      <c r="G23" s="112">
        <v>9</v>
      </c>
    </row>
    <row r="24" spans="6:7" ht="14.45">
      <c r="F24" s="112" t="s">
        <v>421</v>
      </c>
      <c r="G24" s="112">
        <v>2</v>
      </c>
    </row>
    <row r="25" spans="6:7" ht="14.45">
      <c r="F25" s="112" t="s">
        <v>422</v>
      </c>
      <c r="G25" s="112">
        <v>-1</v>
      </c>
    </row>
    <row r="26" spans="6:7" ht="14.45">
      <c r="F26" s="112" t="s">
        <v>423</v>
      </c>
      <c r="G26" s="112">
        <v>-1</v>
      </c>
    </row>
    <row r="27" spans="6:7" ht="14.45">
      <c r="F27" s="112" t="s">
        <v>424</v>
      </c>
      <c r="G27" s="112">
        <v>1</v>
      </c>
    </row>
    <row r="28" spans="6:7" ht="14.45">
      <c r="F28" s="112" t="s">
        <v>425</v>
      </c>
      <c r="G28" s="112">
        <v>3</v>
      </c>
    </row>
    <row r="29" spans="6:7" ht="14.45">
      <c r="F29" s="112" t="s">
        <v>426</v>
      </c>
      <c r="G29" s="112">
        <v>-1</v>
      </c>
    </row>
    <row r="30" spans="6:7" ht="14.45">
      <c r="F30" s="112" t="s">
        <v>427</v>
      </c>
      <c r="G30" s="112">
        <v>-1</v>
      </c>
    </row>
    <row r="31" spans="6:7" ht="14.45">
      <c r="F31" s="112" t="s">
        <v>428</v>
      </c>
      <c r="G31" s="112">
        <v>-1</v>
      </c>
    </row>
    <row r="32" spans="6:7" ht="14.45">
      <c r="F32" s="112" t="s">
        <v>127</v>
      </c>
      <c r="G32" s="112">
        <v>2</v>
      </c>
    </row>
    <row r="33" spans="6:7" ht="14.45">
      <c r="F33" s="112" t="s">
        <v>429</v>
      </c>
      <c r="G33" s="112">
        <v>-1</v>
      </c>
    </row>
    <row r="34" spans="6:7" ht="14.45">
      <c r="F34" s="112" t="s">
        <v>430</v>
      </c>
      <c r="G34" s="112">
        <v>2</v>
      </c>
    </row>
    <row r="35" spans="6:7" ht="14.45">
      <c r="F35" s="109" t="s">
        <v>210</v>
      </c>
      <c r="G35"/>
    </row>
  </sheetData>
  <mergeCells count="2">
    <mergeCell ref="A1:C1"/>
    <mergeCell ref="A11:C11"/>
  </mergeCells>
  <pageMargins left="0.98425196850393704" right="0.39370078740157483" top="0.78740157480314965" bottom="0.78740157480314965" header="0.31496062992125984" footer="0.31496062992125984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A1:E11"/>
  <sheetViews>
    <sheetView workbookViewId="0">
      <selection activeCell="B3" sqref="B3"/>
    </sheetView>
  </sheetViews>
  <sheetFormatPr defaultColWidth="9.140625" defaultRowHeight="12.6"/>
  <cols>
    <col min="1" max="1" width="18.28515625" style="7" customWidth="1"/>
    <col min="2" max="5" width="15.7109375" style="7" customWidth="1"/>
    <col min="6" max="16384" width="9.140625" style="7"/>
  </cols>
  <sheetData>
    <row r="1" spans="1:5" ht="15.6">
      <c r="A1" s="142" t="s">
        <v>25</v>
      </c>
      <c r="B1" s="142"/>
      <c r="C1" s="142"/>
      <c r="D1" s="142"/>
      <c r="E1" s="106"/>
    </row>
    <row r="2" spans="1:5" ht="15.6">
      <c r="B2" s="106"/>
      <c r="C2" s="106"/>
      <c r="D2" s="106"/>
      <c r="E2" s="106"/>
    </row>
    <row r="3" spans="1:5" ht="40.5" customHeight="1">
      <c r="A3" s="27" t="s">
        <v>391</v>
      </c>
      <c r="B3" s="27" t="s">
        <v>431</v>
      </c>
      <c r="C3" s="27" t="s">
        <v>393</v>
      </c>
      <c r="D3" s="52" t="s">
        <v>394</v>
      </c>
    </row>
    <row r="4" spans="1:5" ht="12.95">
      <c r="A4" s="28" t="s">
        <v>395</v>
      </c>
      <c r="B4" s="32">
        <f ca="1">TODAY()+7</f>
        <v>44825</v>
      </c>
      <c r="C4" s="32">
        <v>37886</v>
      </c>
      <c r="D4" s="55">
        <f ca="1">TRUNC((B4-C4)/365.25)</f>
        <v>18</v>
      </c>
    </row>
    <row r="5" spans="1:5" ht="12.95">
      <c r="A5" s="28" t="s">
        <v>398</v>
      </c>
      <c r="B5" s="32">
        <f t="shared" ref="B5:B9" ca="1" si="0">TODAY()+7</f>
        <v>44825</v>
      </c>
      <c r="C5" s="32">
        <v>36952</v>
      </c>
      <c r="D5" s="55">
        <f t="shared" ref="D5:D10" ca="1" si="1">TRUNC((B5-C5)/365.25)</f>
        <v>21</v>
      </c>
    </row>
    <row r="6" spans="1:5" ht="12.95">
      <c r="A6" s="28" t="s">
        <v>400</v>
      </c>
      <c r="B6" s="32">
        <f t="shared" ca="1" si="0"/>
        <v>44825</v>
      </c>
      <c r="C6" s="32">
        <v>36793</v>
      </c>
      <c r="D6" s="55">
        <f t="shared" ca="1" si="1"/>
        <v>21</v>
      </c>
    </row>
    <row r="7" spans="1:5" ht="12.95">
      <c r="A7" s="28" t="s">
        <v>402</v>
      </c>
      <c r="B7" s="32">
        <f t="shared" ca="1" si="0"/>
        <v>44825</v>
      </c>
      <c r="C7" s="32">
        <v>38797</v>
      </c>
      <c r="D7" s="55">
        <f t="shared" ca="1" si="1"/>
        <v>16</v>
      </c>
    </row>
    <row r="8" spans="1:5" ht="12.95">
      <c r="A8" s="28" t="s">
        <v>404</v>
      </c>
      <c r="B8" s="32">
        <f t="shared" ca="1" si="0"/>
        <v>44825</v>
      </c>
      <c r="C8" s="32">
        <v>37525</v>
      </c>
      <c r="D8" s="55">
        <f t="shared" ca="1" si="1"/>
        <v>19</v>
      </c>
    </row>
    <row r="9" spans="1:5" ht="12.95">
      <c r="A9" s="28" t="s">
        <v>406</v>
      </c>
      <c r="B9" s="32">
        <f t="shared" ca="1" si="0"/>
        <v>44825</v>
      </c>
      <c r="C9" s="32">
        <v>38111</v>
      </c>
      <c r="D9" s="55">
        <f t="shared" ca="1" si="1"/>
        <v>18</v>
      </c>
    </row>
    <row r="10" spans="1:5" ht="12.95">
      <c r="A10" s="28" t="s">
        <v>408</v>
      </c>
      <c r="B10" s="32">
        <f ca="1">TODAY()+7</f>
        <v>44825</v>
      </c>
      <c r="C10" s="32">
        <v>37608</v>
      </c>
      <c r="D10" s="55">
        <f t="shared" ca="1" si="1"/>
        <v>19</v>
      </c>
    </row>
    <row r="11" spans="1:5" ht="12.95">
      <c r="A11" s="143" t="s">
        <v>410</v>
      </c>
      <c r="B11" s="144"/>
      <c r="C11" s="145"/>
      <c r="D11" s="55">
        <f ca="1">COUNTIF(D4:D10,"&gt;=11")</f>
        <v>7</v>
      </c>
    </row>
  </sheetData>
  <mergeCells count="2">
    <mergeCell ref="A1:D1"/>
    <mergeCell ref="A11:C11"/>
  </mergeCells>
  <pageMargins left="0.98425196850393704" right="0.39370078740157483" top="0.78740157480314965" bottom="0.78740157480314965" header="0.31496062992125984" footer="0.31496062992125984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A1:H80"/>
  <sheetViews>
    <sheetView zoomScaleNormal="100" workbookViewId="0">
      <selection activeCell="I41" sqref="I41"/>
    </sheetView>
  </sheetViews>
  <sheetFormatPr defaultColWidth="9.140625" defaultRowHeight="12.6"/>
  <cols>
    <col min="1" max="1" width="15" style="9" customWidth="1"/>
    <col min="2" max="2" width="14.5703125" style="9" customWidth="1"/>
    <col min="3" max="3" width="11.85546875" style="9" customWidth="1"/>
    <col min="4" max="5" width="9.140625" style="9"/>
    <col min="6" max="6" width="102.5703125" style="9" customWidth="1"/>
    <col min="7" max="16384" width="9.140625" style="9"/>
  </cols>
  <sheetData>
    <row r="1" spans="1:8" ht="14.45">
      <c r="A1" s="137" t="s">
        <v>27</v>
      </c>
      <c r="B1" s="137"/>
      <c r="C1" s="137"/>
      <c r="F1" t="s">
        <v>432</v>
      </c>
      <c r="G1"/>
    </row>
    <row r="2" spans="1:8" ht="14.45">
      <c r="A2" s="105"/>
      <c r="B2" s="105"/>
      <c r="C2" s="105"/>
      <c r="F2" t="s">
        <v>433</v>
      </c>
      <c r="G2"/>
    </row>
    <row r="3" spans="1:8" ht="14.45">
      <c r="A3" s="50" t="s">
        <v>434</v>
      </c>
      <c r="B3" s="13">
        <v>0.1</v>
      </c>
      <c r="F3" s="107" t="s">
        <v>164</v>
      </c>
      <c r="G3"/>
    </row>
    <row r="4" spans="1:8" ht="14.45">
      <c r="A4" s="50" t="s">
        <v>435</v>
      </c>
      <c r="B4" s="26"/>
      <c r="F4" t="s">
        <v>436</v>
      </c>
      <c r="G4"/>
    </row>
    <row r="5" spans="1:8" ht="14.45">
      <c r="F5" t="s">
        <v>437</v>
      </c>
      <c r="G5"/>
    </row>
    <row r="6" spans="1:8" ht="54.75" customHeight="1">
      <c r="A6" s="101" t="s">
        <v>438</v>
      </c>
      <c r="B6" s="101" t="s">
        <v>439</v>
      </c>
      <c r="C6" s="101" t="s">
        <v>440</v>
      </c>
      <c r="F6" t="s">
        <v>135</v>
      </c>
      <c r="G6"/>
    </row>
    <row r="7" spans="1:8" ht="14.45">
      <c r="A7" s="26">
        <v>0</v>
      </c>
      <c r="B7" s="26"/>
      <c r="C7" s="26"/>
      <c r="F7" s="110" t="s">
        <v>441</v>
      </c>
      <c r="G7" s="110"/>
      <c r="H7" s="113"/>
    </row>
    <row r="8" spans="1:8" ht="14.45">
      <c r="A8" s="26"/>
      <c r="B8" s="26"/>
      <c r="C8" s="26"/>
      <c r="F8" s="110" t="s">
        <v>442</v>
      </c>
      <c r="G8" s="110"/>
      <c r="H8" s="113"/>
    </row>
    <row r="9" spans="1:8" ht="14.45">
      <c r="A9" s="26"/>
      <c r="B9" s="26"/>
      <c r="C9" s="26"/>
      <c r="F9" s="110" t="s">
        <v>443</v>
      </c>
      <c r="G9" s="110"/>
      <c r="H9" s="113"/>
    </row>
    <row r="10" spans="1:8" ht="14.45">
      <c r="A10" s="26"/>
      <c r="B10" s="26"/>
      <c r="C10" s="26"/>
      <c r="F10" s="111" t="s">
        <v>178</v>
      </c>
      <c r="G10" s="110"/>
      <c r="H10" s="113"/>
    </row>
    <row r="11" spans="1:8" ht="14.45">
      <c r="A11" s="26"/>
      <c r="B11" s="26"/>
      <c r="C11" s="26"/>
      <c r="F11" s="110" t="s">
        <v>444</v>
      </c>
      <c r="G11" s="110"/>
      <c r="H11" s="113"/>
    </row>
    <row r="12" spans="1:8" ht="14.45">
      <c r="A12" s="26"/>
      <c r="B12" s="26"/>
      <c r="C12" s="26"/>
      <c r="F12" s="110" t="s">
        <v>445</v>
      </c>
      <c r="G12" s="110"/>
      <c r="H12" s="113"/>
    </row>
    <row r="13" spans="1:8" ht="14.45">
      <c r="A13" s="26"/>
      <c r="B13" s="26"/>
      <c r="C13" s="26"/>
      <c r="F13" s="110" t="s">
        <v>446</v>
      </c>
      <c r="G13" s="110"/>
      <c r="H13" s="113"/>
    </row>
    <row r="14" spans="1:8" ht="14.45">
      <c r="A14" s="26"/>
      <c r="B14" s="26"/>
      <c r="C14" s="26"/>
      <c r="F14" s="110" t="s">
        <v>447</v>
      </c>
      <c r="G14" s="110"/>
      <c r="H14" s="113"/>
    </row>
    <row r="15" spans="1:8" ht="14.45">
      <c r="A15" s="26"/>
      <c r="B15" s="26"/>
      <c r="C15" s="26"/>
      <c r="F15" s="110" t="s">
        <v>448</v>
      </c>
      <c r="G15" s="110"/>
      <c r="H15" s="113"/>
    </row>
    <row r="16" spans="1:8" ht="14.45">
      <c r="A16" s="26"/>
      <c r="B16" s="26"/>
      <c r="C16" s="26"/>
      <c r="F16" s="110" t="s">
        <v>449</v>
      </c>
      <c r="G16" s="110"/>
      <c r="H16" s="113"/>
    </row>
    <row r="17" spans="1:8" ht="14.45">
      <c r="A17" s="26"/>
      <c r="B17" s="26"/>
      <c r="C17" s="26"/>
      <c r="F17" s="110" t="s">
        <v>450</v>
      </c>
      <c r="G17" s="110"/>
      <c r="H17" s="113"/>
    </row>
    <row r="18" spans="1:8" ht="14.45">
      <c r="A18" s="26"/>
      <c r="B18" s="26"/>
      <c r="C18" s="26"/>
      <c r="F18" s="110" t="s">
        <v>451</v>
      </c>
      <c r="G18" s="110"/>
      <c r="H18" s="113"/>
    </row>
    <row r="19" spans="1:8" ht="14.45">
      <c r="A19" s="26"/>
      <c r="B19" s="26"/>
      <c r="C19" s="26"/>
      <c r="F19" s="110" t="s">
        <v>452</v>
      </c>
      <c r="G19" s="110"/>
      <c r="H19" s="113"/>
    </row>
    <row r="20" spans="1:8" ht="14.45">
      <c r="A20" s="26"/>
      <c r="B20" s="26"/>
      <c r="C20" s="26"/>
      <c r="F20" s="110" t="s">
        <v>453</v>
      </c>
      <c r="G20" s="110"/>
      <c r="H20" s="113"/>
    </row>
    <row r="21" spans="1:8" ht="14.45">
      <c r="A21" s="26"/>
      <c r="B21" s="26"/>
      <c r="C21" s="26"/>
      <c r="F21" s="110" t="s">
        <v>454</v>
      </c>
      <c r="G21" s="110"/>
      <c r="H21" s="113"/>
    </row>
    <row r="22" spans="1:8" ht="14.45">
      <c r="A22" s="26"/>
      <c r="B22" s="26"/>
      <c r="C22" s="26"/>
      <c r="F22" s="110" t="s">
        <v>455</v>
      </c>
      <c r="G22" s="110"/>
      <c r="H22" s="113"/>
    </row>
    <row r="23" spans="1:8" ht="14.45">
      <c r="A23" s="26"/>
      <c r="B23" s="26"/>
      <c r="C23" s="26"/>
      <c r="F23" s="110" t="s">
        <v>456</v>
      </c>
      <c r="G23" s="110"/>
      <c r="H23" s="113"/>
    </row>
    <row r="24" spans="1:8" ht="14.45">
      <c r="A24" s="26"/>
      <c r="B24" s="26"/>
      <c r="C24" s="26"/>
      <c r="F24" s="110" t="s">
        <v>457</v>
      </c>
      <c r="G24" s="110"/>
      <c r="H24" s="113"/>
    </row>
    <row r="25" spans="1:8" ht="14.45">
      <c r="A25" s="26"/>
      <c r="B25" s="26"/>
      <c r="C25" s="26"/>
      <c r="F25" s="110" t="s">
        <v>458</v>
      </c>
      <c r="G25" s="110"/>
      <c r="H25" s="113"/>
    </row>
    <row r="26" spans="1:8" ht="14.45">
      <c r="A26" s="26"/>
      <c r="B26" s="26"/>
      <c r="C26" s="26"/>
      <c r="F26" s="110" t="s">
        <v>459</v>
      </c>
      <c r="G26" s="110"/>
      <c r="H26" s="113"/>
    </row>
    <row r="27" spans="1:8" ht="14.45">
      <c r="A27" s="26"/>
      <c r="B27" s="26"/>
      <c r="C27" s="26"/>
      <c r="F27" s="110" t="s">
        <v>460</v>
      </c>
      <c r="G27" s="110"/>
      <c r="H27" s="113"/>
    </row>
    <row r="28" spans="1:8" ht="14.45">
      <c r="A28" s="26"/>
      <c r="B28" s="26"/>
      <c r="C28" s="26"/>
      <c r="F28" s="110" t="s">
        <v>461</v>
      </c>
      <c r="G28" s="110"/>
      <c r="H28" s="113"/>
    </row>
    <row r="29" spans="1:8" ht="14.45">
      <c r="A29" s="26"/>
      <c r="B29" s="26"/>
      <c r="C29" s="26"/>
      <c r="F29" s="110" t="s">
        <v>462</v>
      </c>
      <c r="G29" s="110"/>
      <c r="H29" s="113"/>
    </row>
    <row r="30" spans="1:8" ht="14.45">
      <c r="A30" s="26"/>
      <c r="B30" s="26"/>
      <c r="C30" s="26"/>
      <c r="F30" s="110" t="s">
        <v>463</v>
      </c>
      <c r="G30" s="110"/>
      <c r="H30" s="113"/>
    </row>
    <row r="31" spans="1:8" ht="14.45">
      <c r="A31" s="26"/>
      <c r="B31" s="26"/>
      <c r="C31" s="26"/>
      <c r="F31" s="107" t="s">
        <v>101</v>
      </c>
      <c r="G31"/>
    </row>
    <row r="32" spans="1:8" ht="14.45">
      <c r="A32" s="26"/>
      <c r="B32" s="26"/>
      <c r="C32" s="26"/>
      <c r="F32" s="108" t="s">
        <v>103</v>
      </c>
      <c r="G32"/>
    </row>
    <row r="33" spans="1:7" ht="14.45">
      <c r="A33" s="26"/>
      <c r="B33" s="26"/>
      <c r="C33" s="26"/>
      <c r="F33" s="112" t="s">
        <v>352</v>
      </c>
      <c r="G33" s="112">
        <v>2</v>
      </c>
    </row>
    <row r="34" spans="1:7" ht="14.45">
      <c r="A34" s="26"/>
      <c r="B34" s="26"/>
      <c r="C34" s="26"/>
      <c r="F34" s="112" t="s">
        <v>464</v>
      </c>
      <c r="G34" s="112">
        <v>-1</v>
      </c>
    </row>
    <row r="35" spans="1:7" ht="14.45">
      <c r="A35" s="26"/>
      <c r="B35" s="26"/>
      <c r="C35" s="26"/>
      <c r="F35" s="112" t="s">
        <v>465</v>
      </c>
      <c r="G35" s="112">
        <v>1</v>
      </c>
    </row>
    <row r="36" spans="1:7" ht="14.45">
      <c r="A36" s="26"/>
      <c r="B36" s="26"/>
      <c r="C36" s="26"/>
      <c r="F36" s="112" t="s">
        <v>466</v>
      </c>
      <c r="G36" s="112">
        <v>9</v>
      </c>
    </row>
    <row r="37" spans="1:7" ht="14.45">
      <c r="A37" s="26"/>
      <c r="B37" s="26"/>
      <c r="C37" s="26"/>
      <c r="F37" s="112" t="s">
        <v>467</v>
      </c>
      <c r="G37" s="112">
        <v>2</v>
      </c>
    </row>
    <row r="38" spans="1:7" ht="14.45">
      <c r="A38" s="26"/>
      <c r="B38" s="26"/>
      <c r="C38" s="26"/>
      <c r="F38" s="112" t="s">
        <v>468</v>
      </c>
      <c r="G38" s="112">
        <v>-1</v>
      </c>
    </row>
    <row r="39" spans="1:7" ht="14.45">
      <c r="A39" s="26"/>
      <c r="B39" s="26"/>
      <c r="C39" s="26"/>
      <c r="F39" s="112" t="s">
        <v>469</v>
      </c>
      <c r="G39" s="112">
        <v>1</v>
      </c>
    </row>
    <row r="40" spans="1:7" ht="14.45">
      <c r="A40" s="26"/>
      <c r="B40" s="26"/>
      <c r="C40" s="26"/>
      <c r="F40" s="112" t="s">
        <v>470</v>
      </c>
      <c r="G40" s="112">
        <v>1</v>
      </c>
    </row>
    <row r="41" spans="1:7" ht="14.45">
      <c r="A41" s="26"/>
      <c r="B41" s="26"/>
      <c r="C41" s="26"/>
      <c r="F41" s="112" t="s">
        <v>471</v>
      </c>
      <c r="G41" s="112">
        <v>1</v>
      </c>
    </row>
    <row r="42" spans="1:7" ht="14.45">
      <c r="A42" s="26"/>
      <c r="B42" s="26"/>
      <c r="C42" s="26"/>
      <c r="F42" s="112" t="s">
        <v>472</v>
      </c>
      <c r="G42" s="112"/>
    </row>
    <row r="43" spans="1:7" ht="14.45">
      <c r="A43" s="26"/>
      <c r="B43" s="26"/>
      <c r="C43" s="26"/>
      <c r="F43" s="112" t="s">
        <v>127</v>
      </c>
      <c r="G43" s="112"/>
    </row>
    <row r="44" spans="1:7" ht="14.45">
      <c r="A44" s="26"/>
      <c r="B44" s="26"/>
      <c r="C44" s="26"/>
      <c r="F44" s="112" t="s">
        <v>473</v>
      </c>
      <c r="G44" s="112">
        <v>2</v>
      </c>
    </row>
    <row r="45" spans="1:7" ht="14.45">
      <c r="A45" s="26"/>
      <c r="B45" s="26"/>
      <c r="C45" s="26"/>
      <c r="F45" s="112" t="s">
        <v>474</v>
      </c>
      <c r="G45" s="112">
        <v>-1</v>
      </c>
    </row>
    <row r="46" spans="1:7" ht="14.45">
      <c r="A46" s="26"/>
      <c r="B46" s="26"/>
      <c r="C46" s="26"/>
      <c r="F46" s="112" t="s">
        <v>475</v>
      </c>
      <c r="G46" s="112">
        <v>2</v>
      </c>
    </row>
    <row r="47" spans="1:7" ht="14.45">
      <c r="A47" s="26"/>
      <c r="B47" s="26"/>
      <c r="C47" s="26"/>
      <c r="F47" s="112" t="s">
        <v>134</v>
      </c>
      <c r="G47" s="112"/>
    </row>
    <row r="48" spans="1:7" ht="14.45">
      <c r="A48" s="26"/>
      <c r="B48" s="26"/>
      <c r="C48" s="26"/>
      <c r="F48" s="112" t="s">
        <v>476</v>
      </c>
      <c r="G48" s="112">
        <v>1</v>
      </c>
    </row>
    <row r="49" spans="1:7" ht="14.45">
      <c r="A49" s="26"/>
      <c r="B49" s="26"/>
      <c r="C49" s="26"/>
      <c r="F49" s="112" t="s">
        <v>477</v>
      </c>
      <c r="G49" s="112">
        <v>1</v>
      </c>
    </row>
    <row r="50" spans="1:7" ht="14.45">
      <c r="A50" s="26"/>
      <c r="B50" s="26"/>
      <c r="C50" s="26"/>
      <c r="F50" s="112" t="s">
        <v>478</v>
      </c>
      <c r="G50" s="112">
        <v>1</v>
      </c>
    </row>
    <row r="51" spans="1:7" ht="14.45">
      <c r="A51" s="26"/>
      <c r="B51" s="26"/>
      <c r="C51" s="26"/>
      <c r="F51" s="112" t="s">
        <v>479</v>
      </c>
      <c r="G51" s="112">
        <v>1</v>
      </c>
    </row>
    <row r="52" spans="1:7" ht="14.45">
      <c r="A52" s="26"/>
      <c r="B52" s="26"/>
      <c r="C52" s="26"/>
      <c r="F52" s="112" t="s">
        <v>480</v>
      </c>
      <c r="G52" s="112">
        <v>1</v>
      </c>
    </row>
    <row r="53" spans="1:7" ht="14.45">
      <c r="A53" s="26"/>
      <c r="B53" s="26"/>
      <c r="C53" s="26"/>
      <c r="F53" s="112" t="s">
        <v>481</v>
      </c>
      <c r="G53" s="112">
        <v>1</v>
      </c>
    </row>
    <row r="54" spans="1:7" ht="14.45">
      <c r="A54" s="26"/>
      <c r="B54" s="26"/>
      <c r="C54" s="26"/>
      <c r="F54" s="112" t="s">
        <v>482</v>
      </c>
      <c r="G54" s="112">
        <v>1</v>
      </c>
    </row>
    <row r="55" spans="1:7" ht="14.45">
      <c r="A55" s="26"/>
      <c r="B55" s="26"/>
      <c r="C55" s="26"/>
      <c r="F55" s="112" t="s">
        <v>483</v>
      </c>
      <c r="G55" s="112">
        <v>1</v>
      </c>
    </row>
    <row r="56" spans="1:7" ht="14.45">
      <c r="A56" s="26"/>
      <c r="B56" s="26"/>
      <c r="C56" s="26"/>
      <c r="F56" s="112" t="s">
        <v>484</v>
      </c>
      <c r="G56" s="112">
        <v>1</v>
      </c>
    </row>
    <row r="57" spans="1:7" ht="14.45">
      <c r="A57" s="26"/>
      <c r="B57" s="26"/>
      <c r="C57" s="26"/>
      <c r="F57" s="112" t="s">
        <v>485</v>
      </c>
      <c r="G57" s="112">
        <v>1</v>
      </c>
    </row>
    <row r="58" spans="1:7" ht="14.45">
      <c r="A58" s="26"/>
      <c r="B58" s="26"/>
      <c r="C58" s="26"/>
      <c r="F58" s="112" t="s">
        <v>486</v>
      </c>
      <c r="G58" s="112">
        <v>1</v>
      </c>
    </row>
    <row r="59" spans="1:7" ht="14.45">
      <c r="A59" s="26"/>
      <c r="B59" s="26"/>
      <c r="C59" s="26"/>
      <c r="F59" s="112" t="s">
        <v>247</v>
      </c>
      <c r="G59" s="112">
        <v>1</v>
      </c>
    </row>
    <row r="60" spans="1:7" ht="14.45">
      <c r="A60" s="26"/>
      <c r="B60" s="26"/>
      <c r="C60" s="26"/>
      <c r="F60" s="109" t="s">
        <v>487</v>
      </c>
      <c r="G60"/>
    </row>
    <row r="61" spans="1:7">
      <c r="A61" s="26"/>
      <c r="B61" s="26"/>
      <c r="C61" s="26"/>
    </row>
    <row r="62" spans="1:7">
      <c r="A62" s="26"/>
      <c r="B62" s="26"/>
      <c r="C62" s="26"/>
    </row>
    <row r="63" spans="1:7">
      <c r="A63" s="26"/>
      <c r="B63" s="26"/>
      <c r="C63" s="26"/>
    </row>
    <row r="64" spans="1:7">
      <c r="A64" s="26"/>
      <c r="B64" s="26"/>
      <c r="C64" s="26"/>
    </row>
    <row r="65" spans="1:3">
      <c r="A65" s="26"/>
      <c r="B65" s="26"/>
      <c r="C65" s="26"/>
    </row>
    <row r="66" spans="1:3">
      <c r="A66" s="26"/>
      <c r="B66" s="26"/>
      <c r="C66" s="26"/>
    </row>
    <row r="67" spans="1:3">
      <c r="A67" s="26"/>
      <c r="B67" s="26"/>
      <c r="C67" s="26"/>
    </row>
    <row r="68" spans="1:3">
      <c r="A68" s="26"/>
      <c r="B68" s="26"/>
      <c r="C68" s="26"/>
    </row>
    <row r="69" spans="1:3">
      <c r="A69" s="26"/>
      <c r="B69" s="26"/>
      <c r="C69" s="26"/>
    </row>
    <row r="70" spans="1:3">
      <c r="A70" s="26"/>
      <c r="B70" s="26"/>
      <c r="C70" s="26"/>
    </row>
    <row r="71" spans="1:3">
      <c r="A71" s="26"/>
      <c r="B71" s="26"/>
      <c r="C71" s="26"/>
    </row>
    <row r="72" spans="1:3">
      <c r="A72" s="26"/>
      <c r="B72" s="26"/>
      <c r="C72" s="26"/>
    </row>
    <row r="73" spans="1:3">
      <c r="A73" s="26"/>
      <c r="B73" s="26"/>
      <c r="C73" s="26"/>
    </row>
    <row r="74" spans="1:3">
      <c r="A74" s="26"/>
      <c r="B74" s="26"/>
      <c r="C74" s="26"/>
    </row>
    <row r="75" spans="1:3">
      <c r="B75" s="56"/>
      <c r="C75" s="56"/>
    </row>
    <row r="76" spans="1:3">
      <c r="B76" s="56"/>
      <c r="C76" s="56"/>
    </row>
    <row r="77" spans="1:3">
      <c r="B77" s="56"/>
      <c r="C77" s="56"/>
    </row>
    <row r="78" spans="1:3">
      <c r="B78" s="56"/>
      <c r="C78" s="56"/>
    </row>
    <row r="79" spans="1:3">
      <c r="B79" s="56"/>
      <c r="C79" s="56"/>
    </row>
    <row r="80" spans="1:3">
      <c r="B80" s="56"/>
      <c r="C80" s="56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A1:C80"/>
  <sheetViews>
    <sheetView zoomScaleNormal="100" workbookViewId="0">
      <selection sqref="A1:C1"/>
    </sheetView>
  </sheetViews>
  <sheetFormatPr defaultColWidth="9.140625" defaultRowHeight="12.6"/>
  <cols>
    <col min="1" max="1" width="15.7109375" style="9" customWidth="1"/>
    <col min="2" max="2" width="14.5703125" style="9" customWidth="1"/>
    <col min="3" max="3" width="11.85546875" style="9" customWidth="1"/>
    <col min="4" max="16384" width="9.140625" style="9"/>
  </cols>
  <sheetData>
    <row r="1" spans="1:3" ht="14.1">
      <c r="A1" s="137" t="s">
        <v>27</v>
      </c>
      <c r="B1" s="137"/>
      <c r="C1" s="137"/>
    </row>
    <row r="2" spans="1:3" ht="14.1">
      <c r="A2" s="105"/>
      <c r="B2" s="105"/>
      <c r="C2" s="105"/>
    </row>
    <row r="3" spans="1:3" ht="12.95">
      <c r="A3" s="50" t="s">
        <v>434</v>
      </c>
      <c r="B3" s="13">
        <v>0.1</v>
      </c>
    </row>
    <row r="4" spans="1:3" ht="12.95">
      <c r="A4" s="50" t="s">
        <v>435</v>
      </c>
      <c r="B4" s="26">
        <f>MAX(C7:C74)</f>
        <v>10</v>
      </c>
    </row>
    <row r="6" spans="1:3" ht="54.75" customHeight="1">
      <c r="A6" s="101" t="s">
        <v>438</v>
      </c>
      <c r="B6" s="101" t="s">
        <v>439</v>
      </c>
      <c r="C6" s="101" t="s">
        <v>440</v>
      </c>
    </row>
    <row r="7" spans="1:3">
      <c r="A7" s="26">
        <v>0</v>
      </c>
      <c r="B7" s="26">
        <f>10*COS(A7)</f>
        <v>10</v>
      </c>
      <c r="C7" s="26">
        <f>ABS(B7)</f>
        <v>10</v>
      </c>
    </row>
    <row r="8" spans="1:3">
      <c r="A8" s="26">
        <f>A7+B$3</f>
        <v>0.1</v>
      </c>
      <c r="B8" s="26">
        <f t="shared" ref="B8:B71" si="0">10*COS(A8)</f>
        <v>9.9500416527802589</v>
      </c>
      <c r="C8" s="26">
        <f t="shared" ref="C8:C71" si="1">ABS(B8)</f>
        <v>9.9500416527802589</v>
      </c>
    </row>
    <row r="9" spans="1:3">
      <c r="A9" s="26">
        <f>A8+B$3</f>
        <v>0.2</v>
      </c>
      <c r="B9" s="26">
        <f t="shared" si="0"/>
        <v>9.8006657784124158</v>
      </c>
      <c r="C9" s="26">
        <f t="shared" si="1"/>
        <v>9.8006657784124158</v>
      </c>
    </row>
    <row r="10" spans="1:3">
      <c r="A10" s="26">
        <f>A9+B$3</f>
        <v>0.30000000000000004</v>
      </c>
      <c r="B10" s="26">
        <f t="shared" si="0"/>
        <v>9.5533648912560594</v>
      </c>
      <c r="C10" s="26">
        <f t="shared" si="1"/>
        <v>9.5533648912560594</v>
      </c>
    </row>
    <row r="11" spans="1:3">
      <c r="A11" s="26">
        <f t="shared" ref="A11:A74" si="2">A10+B$3</f>
        <v>0.4</v>
      </c>
      <c r="B11" s="26">
        <f t="shared" si="0"/>
        <v>9.210609940028851</v>
      </c>
      <c r="C11" s="26">
        <f t="shared" si="1"/>
        <v>9.210609940028851</v>
      </c>
    </row>
    <row r="12" spans="1:3">
      <c r="A12" s="26">
        <f t="shared" si="2"/>
        <v>0.5</v>
      </c>
      <c r="B12" s="26">
        <f t="shared" si="0"/>
        <v>8.7758256189037276</v>
      </c>
      <c r="C12" s="26">
        <f t="shared" si="1"/>
        <v>8.7758256189037276</v>
      </c>
    </row>
    <row r="13" spans="1:3">
      <c r="A13" s="26">
        <f t="shared" si="2"/>
        <v>0.6</v>
      </c>
      <c r="B13" s="26">
        <f t="shared" si="0"/>
        <v>8.2533561490967831</v>
      </c>
      <c r="C13" s="26">
        <f t="shared" si="1"/>
        <v>8.2533561490967831</v>
      </c>
    </row>
    <row r="14" spans="1:3">
      <c r="A14" s="26">
        <f t="shared" si="2"/>
        <v>0.7</v>
      </c>
      <c r="B14" s="26">
        <f t="shared" si="0"/>
        <v>7.6484218728448852</v>
      </c>
      <c r="C14" s="26">
        <f t="shared" si="1"/>
        <v>7.6484218728448852</v>
      </c>
    </row>
    <row r="15" spans="1:3">
      <c r="A15" s="26">
        <f t="shared" si="2"/>
        <v>0.79999999999999993</v>
      </c>
      <c r="B15" s="26">
        <f t="shared" si="0"/>
        <v>6.9670670934716554</v>
      </c>
      <c r="C15" s="26">
        <f t="shared" si="1"/>
        <v>6.9670670934716554</v>
      </c>
    </row>
    <row r="16" spans="1:3">
      <c r="A16" s="26">
        <f t="shared" si="2"/>
        <v>0.89999999999999991</v>
      </c>
      <c r="B16" s="26">
        <f t="shared" si="0"/>
        <v>6.2160996827066448</v>
      </c>
      <c r="C16" s="26">
        <f t="shared" si="1"/>
        <v>6.2160996827066448</v>
      </c>
    </row>
    <row r="17" spans="1:3">
      <c r="A17" s="26">
        <f t="shared" si="2"/>
        <v>0.99999999999999989</v>
      </c>
      <c r="B17" s="26">
        <f t="shared" si="0"/>
        <v>5.4030230586813977</v>
      </c>
      <c r="C17" s="26">
        <f t="shared" si="1"/>
        <v>5.4030230586813977</v>
      </c>
    </row>
    <row r="18" spans="1:3">
      <c r="A18" s="26">
        <f t="shared" si="2"/>
        <v>1.0999999999999999</v>
      </c>
      <c r="B18" s="26">
        <f t="shared" si="0"/>
        <v>4.5359612142557744</v>
      </c>
      <c r="C18" s="26">
        <f t="shared" si="1"/>
        <v>4.5359612142557744</v>
      </c>
    </row>
    <row r="19" spans="1:3">
      <c r="A19" s="26">
        <f t="shared" si="2"/>
        <v>1.2</v>
      </c>
      <c r="B19" s="26">
        <f t="shared" si="0"/>
        <v>3.6235775447667362</v>
      </c>
      <c r="C19" s="26">
        <f t="shared" si="1"/>
        <v>3.6235775447667362</v>
      </c>
    </row>
    <row r="20" spans="1:3">
      <c r="A20" s="26">
        <f t="shared" si="2"/>
        <v>1.3</v>
      </c>
      <c r="B20" s="26">
        <f t="shared" si="0"/>
        <v>2.6749882862458736</v>
      </c>
      <c r="C20" s="26">
        <f t="shared" si="1"/>
        <v>2.6749882862458736</v>
      </c>
    </row>
    <row r="21" spans="1:3">
      <c r="A21" s="26">
        <f t="shared" si="2"/>
        <v>1.4000000000000001</v>
      </c>
      <c r="B21" s="26">
        <f t="shared" si="0"/>
        <v>1.6996714290024082</v>
      </c>
      <c r="C21" s="26">
        <f t="shared" si="1"/>
        <v>1.6996714290024082</v>
      </c>
    </row>
    <row r="22" spans="1:3">
      <c r="A22" s="26">
        <f t="shared" si="2"/>
        <v>1.5000000000000002</v>
      </c>
      <c r="B22" s="26">
        <f t="shared" si="0"/>
        <v>0.70737201667702687</v>
      </c>
      <c r="C22" s="26">
        <f t="shared" si="1"/>
        <v>0.70737201667702687</v>
      </c>
    </row>
    <row r="23" spans="1:3">
      <c r="A23" s="26">
        <f t="shared" si="2"/>
        <v>1.6000000000000003</v>
      </c>
      <c r="B23" s="26">
        <f t="shared" si="0"/>
        <v>-0.29199522301289038</v>
      </c>
      <c r="C23" s="26">
        <f t="shared" si="1"/>
        <v>0.29199522301289038</v>
      </c>
    </row>
    <row r="24" spans="1:3">
      <c r="A24" s="26">
        <f t="shared" si="2"/>
        <v>1.7000000000000004</v>
      </c>
      <c r="B24" s="26">
        <f t="shared" si="0"/>
        <v>-1.2884449429552509</v>
      </c>
      <c r="C24" s="26">
        <f t="shared" si="1"/>
        <v>1.2884449429552509</v>
      </c>
    </row>
    <row r="25" spans="1:3">
      <c r="A25" s="26">
        <f t="shared" si="2"/>
        <v>1.8000000000000005</v>
      </c>
      <c r="B25" s="26">
        <f t="shared" si="0"/>
        <v>-2.2720209469308754</v>
      </c>
      <c r="C25" s="26">
        <f t="shared" si="1"/>
        <v>2.2720209469308754</v>
      </c>
    </row>
    <row r="26" spans="1:3">
      <c r="A26" s="26">
        <f t="shared" si="2"/>
        <v>1.9000000000000006</v>
      </c>
      <c r="B26" s="26">
        <f t="shared" si="0"/>
        <v>-3.2328956686350399</v>
      </c>
      <c r="C26" s="26">
        <f t="shared" si="1"/>
        <v>3.2328956686350399</v>
      </c>
    </row>
    <row r="27" spans="1:3">
      <c r="A27" s="26">
        <f t="shared" si="2"/>
        <v>2.0000000000000004</v>
      </c>
      <c r="B27" s="26">
        <f t="shared" si="0"/>
        <v>-4.1614683654714284</v>
      </c>
      <c r="C27" s="26">
        <f t="shared" si="1"/>
        <v>4.1614683654714284</v>
      </c>
    </row>
    <row r="28" spans="1:3">
      <c r="A28" s="26">
        <f t="shared" si="2"/>
        <v>2.1000000000000005</v>
      </c>
      <c r="B28" s="26">
        <f t="shared" si="0"/>
        <v>-5.0484610459985788</v>
      </c>
      <c r="C28" s="26">
        <f t="shared" si="1"/>
        <v>5.0484610459985788</v>
      </c>
    </row>
    <row r="29" spans="1:3">
      <c r="A29" s="26">
        <f t="shared" si="2"/>
        <v>2.2000000000000006</v>
      </c>
      <c r="B29" s="26">
        <f t="shared" si="0"/>
        <v>-5.8850111725534626</v>
      </c>
      <c r="C29" s="26">
        <f t="shared" si="1"/>
        <v>5.8850111725534626</v>
      </c>
    </row>
    <row r="30" spans="1:3">
      <c r="A30" s="26">
        <f t="shared" si="2"/>
        <v>2.3000000000000007</v>
      </c>
      <c r="B30" s="26">
        <f t="shared" si="0"/>
        <v>-6.6627602127982479</v>
      </c>
      <c r="C30" s="26">
        <f t="shared" si="1"/>
        <v>6.6627602127982479</v>
      </c>
    </row>
    <row r="31" spans="1:3">
      <c r="A31" s="26">
        <f t="shared" si="2"/>
        <v>2.4000000000000008</v>
      </c>
      <c r="B31" s="26">
        <f t="shared" si="0"/>
        <v>-7.3739371554124595</v>
      </c>
      <c r="C31" s="26">
        <f t="shared" si="1"/>
        <v>7.3739371554124595</v>
      </c>
    </row>
    <row r="32" spans="1:3">
      <c r="A32" s="26">
        <f t="shared" si="2"/>
        <v>2.5000000000000009</v>
      </c>
      <c r="B32" s="26">
        <f t="shared" si="0"/>
        <v>-8.0114361554693421</v>
      </c>
      <c r="C32" s="26">
        <f t="shared" si="1"/>
        <v>8.0114361554693421</v>
      </c>
    </row>
    <row r="33" spans="1:3">
      <c r="A33" s="26">
        <f t="shared" si="2"/>
        <v>2.600000000000001</v>
      </c>
      <c r="B33" s="26">
        <f t="shared" si="0"/>
        <v>-8.5688875336894768</v>
      </c>
      <c r="C33" s="26">
        <f t="shared" si="1"/>
        <v>8.5688875336894768</v>
      </c>
    </row>
    <row r="34" spans="1:3">
      <c r="A34" s="26">
        <f t="shared" si="2"/>
        <v>2.7000000000000011</v>
      </c>
      <c r="B34" s="26">
        <f t="shared" si="0"/>
        <v>-9.0407214201706161</v>
      </c>
      <c r="C34" s="26">
        <f t="shared" si="1"/>
        <v>9.0407214201706161</v>
      </c>
    </row>
    <row r="35" spans="1:3">
      <c r="A35" s="26">
        <f t="shared" si="2"/>
        <v>2.8000000000000012</v>
      </c>
      <c r="B35" s="26">
        <f t="shared" si="0"/>
        <v>-9.4222234066865855</v>
      </c>
      <c r="C35" s="26">
        <f t="shared" si="1"/>
        <v>9.4222234066865855</v>
      </c>
    </row>
    <row r="36" spans="1:3">
      <c r="A36" s="26">
        <f t="shared" si="2"/>
        <v>2.9000000000000012</v>
      </c>
      <c r="B36" s="26">
        <f t="shared" si="0"/>
        <v>-9.7095816514959079</v>
      </c>
      <c r="C36" s="26">
        <f t="shared" si="1"/>
        <v>9.7095816514959079</v>
      </c>
    </row>
    <row r="37" spans="1:3">
      <c r="A37" s="26">
        <f t="shared" si="2"/>
        <v>3.0000000000000013</v>
      </c>
      <c r="B37" s="26">
        <f t="shared" si="0"/>
        <v>-9.8999249660044555</v>
      </c>
      <c r="C37" s="26">
        <f t="shared" si="1"/>
        <v>9.8999249660044555</v>
      </c>
    </row>
    <row r="38" spans="1:3">
      <c r="A38" s="26">
        <f t="shared" si="2"/>
        <v>3.1000000000000014</v>
      </c>
      <c r="B38" s="26">
        <f t="shared" si="0"/>
        <v>-9.9913515027327939</v>
      </c>
      <c r="C38" s="26">
        <f t="shared" si="1"/>
        <v>9.9913515027327939</v>
      </c>
    </row>
    <row r="39" spans="1:3">
      <c r="A39" s="26">
        <f t="shared" si="2"/>
        <v>3.2000000000000015</v>
      </c>
      <c r="B39" s="26">
        <f t="shared" si="0"/>
        <v>-9.9829477579475299</v>
      </c>
      <c r="C39" s="26">
        <f t="shared" si="1"/>
        <v>9.9829477579475299</v>
      </c>
    </row>
    <row r="40" spans="1:3">
      <c r="A40" s="26">
        <f t="shared" si="2"/>
        <v>3.3000000000000016</v>
      </c>
      <c r="B40" s="26">
        <f t="shared" si="0"/>
        <v>-9.8747976990886457</v>
      </c>
      <c r="C40" s="26">
        <f t="shared" si="1"/>
        <v>9.8747976990886457</v>
      </c>
    </row>
    <row r="41" spans="1:3">
      <c r="A41" s="26">
        <f t="shared" si="2"/>
        <v>3.4000000000000017</v>
      </c>
      <c r="B41" s="26">
        <f t="shared" si="0"/>
        <v>-9.6679819257946047</v>
      </c>
      <c r="C41" s="26">
        <f t="shared" si="1"/>
        <v>9.6679819257946047</v>
      </c>
    </row>
    <row r="42" spans="1:3">
      <c r="A42" s="26">
        <f t="shared" si="2"/>
        <v>3.5000000000000018</v>
      </c>
      <c r="B42" s="26">
        <f t="shared" si="0"/>
        <v>-9.3645668729079574</v>
      </c>
      <c r="C42" s="26">
        <f t="shared" si="1"/>
        <v>9.3645668729079574</v>
      </c>
    </row>
    <row r="43" spans="1:3">
      <c r="A43" s="26">
        <f t="shared" si="2"/>
        <v>3.6000000000000019</v>
      </c>
      <c r="B43" s="26">
        <f t="shared" si="0"/>
        <v>-8.9675841633414617</v>
      </c>
      <c r="C43" s="26">
        <f t="shared" si="1"/>
        <v>8.9675841633414617</v>
      </c>
    </row>
    <row r="44" spans="1:3">
      <c r="A44" s="26">
        <f t="shared" si="2"/>
        <v>3.700000000000002</v>
      </c>
      <c r="B44" s="26">
        <f t="shared" si="0"/>
        <v>-8.4810003171040709</v>
      </c>
      <c r="C44" s="26">
        <f t="shared" si="1"/>
        <v>8.4810003171040709</v>
      </c>
    </row>
    <row r="45" spans="1:3">
      <c r="A45" s="26">
        <f t="shared" si="2"/>
        <v>3.800000000000002</v>
      </c>
      <c r="B45" s="26">
        <f t="shared" si="0"/>
        <v>-7.9096771191441553</v>
      </c>
      <c r="C45" s="26">
        <f t="shared" si="1"/>
        <v>7.9096771191441553</v>
      </c>
    </row>
    <row r="46" spans="1:3">
      <c r="A46" s="26">
        <f t="shared" si="2"/>
        <v>3.9000000000000021</v>
      </c>
      <c r="B46" s="26">
        <f t="shared" si="0"/>
        <v>-7.2593230420013866</v>
      </c>
      <c r="C46" s="26">
        <f t="shared" si="1"/>
        <v>7.2593230420013866</v>
      </c>
    </row>
    <row r="47" spans="1:3">
      <c r="A47" s="26">
        <f t="shared" si="2"/>
        <v>4.0000000000000018</v>
      </c>
      <c r="B47" s="26">
        <f t="shared" si="0"/>
        <v>-6.5364362086361059</v>
      </c>
      <c r="C47" s="26">
        <f t="shared" si="1"/>
        <v>6.5364362086361059</v>
      </c>
    </row>
    <row r="48" spans="1:3">
      <c r="A48" s="26">
        <f t="shared" si="2"/>
        <v>4.1000000000000014</v>
      </c>
      <c r="B48" s="26">
        <f t="shared" si="0"/>
        <v>-5.7482394653326772</v>
      </c>
      <c r="C48" s="26">
        <f t="shared" si="1"/>
        <v>5.7482394653326772</v>
      </c>
    </row>
    <row r="49" spans="1:3">
      <c r="A49" s="26">
        <f t="shared" si="2"/>
        <v>4.2000000000000011</v>
      </c>
      <c r="B49" s="26">
        <f t="shared" si="0"/>
        <v>-4.9026082134069862</v>
      </c>
      <c r="C49" s="26">
        <f t="shared" si="1"/>
        <v>4.9026082134069862</v>
      </c>
    </row>
    <row r="50" spans="1:3">
      <c r="A50" s="26">
        <f t="shared" si="2"/>
        <v>4.3000000000000007</v>
      </c>
      <c r="B50" s="26">
        <f t="shared" si="0"/>
        <v>-4.0079917207997457</v>
      </c>
      <c r="C50" s="26">
        <f t="shared" si="1"/>
        <v>4.0079917207997457</v>
      </c>
    </row>
    <row r="51" spans="1:3">
      <c r="A51" s="26">
        <f t="shared" si="2"/>
        <v>4.4000000000000004</v>
      </c>
      <c r="B51" s="26">
        <f t="shared" si="0"/>
        <v>-3.0733286997841933</v>
      </c>
      <c r="C51" s="26">
        <f t="shared" si="1"/>
        <v>3.0733286997841933</v>
      </c>
    </row>
    <row r="52" spans="1:3">
      <c r="A52" s="26">
        <f t="shared" si="2"/>
        <v>4.5</v>
      </c>
      <c r="B52" s="26">
        <f t="shared" si="0"/>
        <v>-2.1079579943077968</v>
      </c>
      <c r="C52" s="26">
        <f t="shared" si="1"/>
        <v>2.1079579943077968</v>
      </c>
    </row>
    <row r="53" spans="1:3">
      <c r="A53" s="26">
        <f t="shared" si="2"/>
        <v>4.5999999999999996</v>
      </c>
      <c r="B53" s="26">
        <f t="shared" si="0"/>
        <v>-1.1215252693505486</v>
      </c>
      <c r="C53" s="26">
        <f t="shared" si="1"/>
        <v>1.1215252693505486</v>
      </c>
    </row>
    <row r="54" spans="1:3">
      <c r="A54" s="26">
        <f t="shared" si="2"/>
        <v>4.6999999999999993</v>
      </c>
      <c r="B54" s="26">
        <f t="shared" si="0"/>
        <v>-0.12388663462891449</v>
      </c>
      <c r="C54" s="26">
        <f t="shared" si="1"/>
        <v>0.12388663462891449</v>
      </c>
    </row>
    <row r="55" spans="1:3">
      <c r="A55" s="26">
        <f t="shared" si="2"/>
        <v>4.7999999999999989</v>
      </c>
      <c r="B55" s="26">
        <f t="shared" si="0"/>
        <v>0.8749898343944551</v>
      </c>
      <c r="C55" s="26">
        <f t="shared" si="1"/>
        <v>0.8749898343944551</v>
      </c>
    </row>
    <row r="56" spans="1:3">
      <c r="A56" s="26">
        <f t="shared" si="2"/>
        <v>4.8999999999999986</v>
      </c>
      <c r="B56" s="26">
        <f t="shared" si="0"/>
        <v>1.8651236942257401</v>
      </c>
      <c r="C56" s="26">
        <f t="shared" si="1"/>
        <v>1.8651236942257401</v>
      </c>
    </row>
    <row r="57" spans="1:3">
      <c r="A57" s="26">
        <f t="shared" si="2"/>
        <v>4.9999999999999982</v>
      </c>
      <c r="B57" s="26">
        <f t="shared" si="0"/>
        <v>2.8366218546322459</v>
      </c>
      <c r="C57" s="26">
        <f t="shared" si="1"/>
        <v>2.8366218546322459</v>
      </c>
    </row>
    <row r="58" spans="1:3">
      <c r="A58" s="26">
        <f t="shared" si="2"/>
        <v>5.0999999999999979</v>
      </c>
      <c r="B58" s="26">
        <f t="shared" si="0"/>
        <v>3.7797774271297859</v>
      </c>
      <c r="C58" s="26">
        <f t="shared" si="1"/>
        <v>3.7797774271297859</v>
      </c>
    </row>
    <row r="59" spans="1:3">
      <c r="A59" s="26">
        <f t="shared" si="2"/>
        <v>5.1999999999999975</v>
      </c>
      <c r="B59" s="26">
        <f t="shared" si="0"/>
        <v>4.6851667130037473</v>
      </c>
      <c r="C59" s="26">
        <f t="shared" si="1"/>
        <v>4.6851667130037473</v>
      </c>
    </row>
    <row r="60" spans="1:3">
      <c r="A60" s="26">
        <f t="shared" si="2"/>
        <v>5.2999999999999972</v>
      </c>
      <c r="B60" s="26">
        <f t="shared" si="0"/>
        <v>5.5437433617915852</v>
      </c>
      <c r="C60" s="26">
        <f t="shared" si="1"/>
        <v>5.5437433617915852</v>
      </c>
    </row>
    <row r="61" spans="1:3">
      <c r="A61" s="26">
        <f t="shared" si="2"/>
        <v>5.3999999999999968</v>
      </c>
      <c r="B61" s="26">
        <f t="shared" si="0"/>
        <v>6.3469287594263193</v>
      </c>
      <c r="C61" s="26">
        <f t="shared" si="1"/>
        <v>6.3469287594263193</v>
      </c>
    </row>
    <row r="62" spans="1:3">
      <c r="A62" s="26">
        <f t="shared" si="2"/>
        <v>5.4999999999999964</v>
      </c>
      <c r="B62" s="26">
        <f t="shared" si="0"/>
        <v>7.086697742912575</v>
      </c>
      <c r="C62" s="26">
        <f t="shared" si="1"/>
        <v>7.086697742912575</v>
      </c>
    </row>
    <row r="63" spans="1:3">
      <c r="A63" s="26">
        <f t="shared" si="2"/>
        <v>5.5999999999999961</v>
      </c>
      <c r="B63" s="26">
        <f t="shared" si="0"/>
        <v>7.7556587851024723</v>
      </c>
      <c r="C63" s="26">
        <f t="shared" si="1"/>
        <v>7.7556587851024723</v>
      </c>
    </row>
    <row r="64" spans="1:3">
      <c r="A64" s="26">
        <f t="shared" si="2"/>
        <v>5.6999999999999957</v>
      </c>
      <c r="B64" s="26">
        <f t="shared" si="0"/>
        <v>8.3471278483915725</v>
      </c>
      <c r="C64" s="26">
        <f t="shared" si="1"/>
        <v>8.3471278483915725</v>
      </c>
    </row>
    <row r="65" spans="1:3">
      <c r="A65" s="26">
        <f t="shared" si="2"/>
        <v>5.7999999999999954</v>
      </c>
      <c r="B65" s="26">
        <f t="shared" si="0"/>
        <v>8.8551951694131681</v>
      </c>
      <c r="C65" s="26">
        <f t="shared" si="1"/>
        <v>8.8551951694131681</v>
      </c>
    </row>
    <row r="66" spans="1:3">
      <c r="A66" s="26">
        <f t="shared" si="2"/>
        <v>5.899999999999995</v>
      </c>
      <c r="B66" s="26">
        <f t="shared" si="0"/>
        <v>9.2747843074403384</v>
      </c>
      <c r="C66" s="26">
        <f t="shared" si="1"/>
        <v>9.2747843074403384</v>
      </c>
    </row>
    <row r="67" spans="1:3">
      <c r="A67" s="26">
        <f t="shared" si="2"/>
        <v>5.9999999999999947</v>
      </c>
      <c r="B67" s="26">
        <f t="shared" si="0"/>
        <v>9.6017028665036452</v>
      </c>
      <c r="C67" s="26">
        <f t="shared" si="1"/>
        <v>9.6017028665036452</v>
      </c>
    </row>
    <row r="68" spans="1:3">
      <c r="A68" s="26">
        <f t="shared" si="2"/>
        <v>6.0999999999999943</v>
      </c>
      <c r="B68" s="26">
        <f t="shared" si="0"/>
        <v>9.8326843844258356</v>
      </c>
      <c r="C68" s="26">
        <f t="shared" si="1"/>
        <v>9.8326843844258356</v>
      </c>
    </row>
    <row r="69" spans="1:3">
      <c r="A69" s="26">
        <f t="shared" si="2"/>
        <v>6.199999999999994</v>
      </c>
      <c r="B69" s="26">
        <f t="shared" si="0"/>
        <v>9.9654209702321701</v>
      </c>
      <c r="C69" s="26">
        <f t="shared" si="1"/>
        <v>9.9654209702321701</v>
      </c>
    </row>
    <row r="70" spans="1:3">
      <c r="A70" s="26">
        <f t="shared" si="2"/>
        <v>6.2999999999999936</v>
      </c>
      <c r="B70" s="26">
        <f t="shared" si="0"/>
        <v>9.9985863638341517</v>
      </c>
      <c r="C70" s="26">
        <f t="shared" si="1"/>
        <v>9.9985863638341517</v>
      </c>
    </row>
    <row r="71" spans="1:3">
      <c r="A71" s="26">
        <f t="shared" si="2"/>
        <v>6.3999999999999932</v>
      </c>
      <c r="B71" s="26">
        <f t="shared" si="0"/>
        <v>9.9318491875819355</v>
      </c>
      <c r="C71" s="26">
        <f t="shared" si="1"/>
        <v>9.9318491875819355</v>
      </c>
    </row>
    <row r="72" spans="1:3">
      <c r="A72" s="26">
        <f t="shared" si="2"/>
        <v>6.4999999999999929</v>
      </c>
      <c r="B72" s="26">
        <f t="shared" ref="B72:B74" si="3">10*COS(A72)</f>
        <v>9.7658762572802509</v>
      </c>
      <c r="C72" s="26">
        <f t="shared" ref="C72:C74" si="4">ABS(B72)</f>
        <v>9.7658762572802509</v>
      </c>
    </row>
    <row r="73" spans="1:3">
      <c r="A73" s="26">
        <f t="shared" si="2"/>
        <v>6.5999999999999925</v>
      </c>
      <c r="B73" s="26">
        <f t="shared" si="3"/>
        <v>9.5023259195853189</v>
      </c>
      <c r="C73" s="26">
        <f t="shared" si="4"/>
        <v>9.5023259195853189</v>
      </c>
    </row>
    <row r="74" spans="1:3">
      <c r="A74" s="26">
        <f t="shared" si="2"/>
        <v>6.6999999999999922</v>
      </c>
      <c r="B74" s="26">
        <f t="shared" si="3"/>
        <v>9.1438314823532263</v>
      </c>
      <c r="C74" s="26">
        <f t="shared" si="4"/>
        <v>9.1438314823532263</v>
      </c>
    </row>
    <row r="75" spans="1:3">
      <c r="B75" s="56"/>
      <c r="C75" s="56"/>
    </row>
    <row r="76" spans="1:3">
      <c r="B76" s="56"/>
      <c r="C76" s="56"/>
    </row>
    <row r="77" spans="1:3">
      <c r="B77" s="56"/>
      <c r="C77" s="56"/>
    </row>
    <row r="78" spans="1:3">
      <c r="B78" s="56"/>
      <c r="C78" s="56"/>
    </row>
    <row r="79" spans="1:3">
      <c r="B79" s="56"/>
      <c r="C79" s="56"/>
    </row>
    <row r="80" spans="1:3">
      <c r="B80" s="56"/>
      <c r="C80" s="56"/>
    </row>
  </sheetData>
  <mergeCells count="1">
    <mergeCell ref="A1:C1"/>
  </mergeCells>
  <pageMargins left="0.7" right="0.7" top="0.75" bottom="0.75" header="0.3" footer="0.3"/>
  <pageSetup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/>
  <dimension ref="A1:F48"/>
  <sheetViews>
    <sheetView workbookViewId="0">
      <selection sqref="A1:C1"/>
    </sheetView>
  </sheetViews>
  <sheetFormatPr defaultColWidth="9.140625" defaultRowHeight="12.6"/>
  <cols>
    <col min="1" max="1" width="16.85546875" style="9" customWidth="1"/>
    <col min="2" max="2" width="15.7109375" style="9" customWidth="1"/>
    <col min="3" max="3" width="26.28515625" style="9" customWidth="1"/>
    <col min="4" max="4" width="13" style="9" customWidth="1"/>
    <col min="5" max="5" width="78" style="9" customWidth="1"/>
    <col min="6" max="16384" width="9.140625" style="9"/>
  </cols>
  <sheetData>
    <row r="1" spans="1:6" ht="14.45">
      <c r="A1" s="137" t="s">
        <v>29</v>
      </c>
      <c r="B1" s="137"/>
      <c r="C1" s="137"/>
      <c r="E1" t="s">
        <v>488</v>
      </c>
      <c r="F1"/>
    </row>
    <row r="2" spans="1:6" ht="14.45">
      <c r="E2" t="s">
        <v>489</v>
      </c>
      <c r="F2"/>
    </row>
    <row r="3" spans="1:6" ht="15.6">
      <c r="A3" s="50" t="s">
        <v>490</v>
      </c>
      <c r="B3" s="13">
        <v>9.8000000000000007</v>
      </c>
      <c r="E3" s="107" t="s">
        <v>164</v>
      </c>
      <c r="F3"/>
    </row>
    <row r="4" spans="1:6" ht="17.25" customHeight="1">
      <c r="A4" s="50" t="s">
        <v>491</v>
      </c>
      <c r="B4" s="13">
        <v>10</v>
      </c>
      <c r="E4" t="s">
        <v>492</v>
      </c>
      <c r="F4"/>
    </row>
    <row r="5" spans="1:6" ht="14.45">
      <c r="E5" t="s">
        <v>437</v>
      </c>
      <c r="F5"/>
    </row>
    <row r="6" spans="1:6" ht="53.25" customHeight="1">
      <c r="A6" s="101" t="s">
        <v>493</v>
      </c>
      <c r="B6" s="101" t="s">
        <v>494</v>
      </c>
      <c r="C6" s="101" t="s">
        <v>495</v>
      </c>
      <c r="D6" s="41"/>
      <c r="E6" t="s">
        <v>496</v>
      </c>
      <c r="F6"/>
    </row>
    <row r="7" spans="1:6" ht="14.45">
      <c r="A7" s="13">
        <v>0</v>
      </c>
      <c r="B7" s="51"/>
      <c r="C7" s="13"/>
      <c r="D7" s="57"/>
      <c r="E7" t="s">
        <v>497</v>
      </c>
      <c r="F7"/>
    </row>
    <row r="8" spans="1:6" ht="14.45">
      <c r="A8" s="13">
        <v>5</v>
      </c>
      <c r="B8" s="51"/>
      <c r="C8" s="13"/>
      <c r="D8" s="57"/>
      <c r="E8" t="s">
        <v>498</v>
      </c>
      <c r="F8"/>
    </row>
    <row r="9" spans="1:6" ht="14.45">
      <c r="A9" s="13">
        <v>10</v>
      </c>
      <c r="B9" s="51"/>
      <c r="C9" s="13"/>
      <c r="D9" s="57"/>
      <c r="E9" t="s">
        <v>499</v>
      </c>
      <c r="F9"/>
    </row>
    <row r="10" spans="1:6" ht="14.45">
      <c r="A10" s="13">
        <v>15</v>
      </c>
      <c r="B10" s="51"/>
      <c r="C10" s="13"/>
      <c r="D10" s="57"/>
      <c r="E10" t="s">
        <v>500</v>
      </c>
      <c r="F10"/>
    </row>
    <row r="11" spans="1:6" ht="14.45">
      <c r="A11" s="13">
        <v>20</v>
      </c>
      <c r="B11" s="51"/>
      <c r="C11" s="13"/>
      <c r="D11" s="57"/>
      <c r="E11" t="s">
        <v>501</v>
      </c>
      <c r="F11"/>
    </row>
    <row r="12" spans="1:6" ht="14.45">
      <c r="A12" s="13">
        <v>25</v>
      </c>
      <c r="B12" s="51"/>
      <c r="C12" s="13"/>
      <c r="D12" s="57"/>
      <c r="E12" t="s">
        <v>502</v>
      </c>
      <c r="F12"/>
    </row>
    <row r="13" spans="1:6" ht="14.45">
      <c r="A13" s="13">
        <v>30</v>
      </c>
      <c r="B13" s="51"/>
      <c r="C13" s="13"/>
      <c r="D13" s="57"/>
      <c r="E13" t="s">
        <v>503</v>
      </c>
      <c r="F13"/>
    </row>
    <row r="14" spans="1:6" ht="14.45">
      <c r="A14" s="13">
        <v>35</v>
      </c>
      <c r="B14" s="51"/>
      <c r="C14" s="13"/>
      <c r="D14" s="57"/>
      <c r="E14" s="107" t="s">
        <v>178</v>
      </c>
      <c r="F14"/>
    </row>
    <row r="15" spans="1:6" ht="14.45">
      <c r="A15" s="13">
        <v>40</v>
      </c>
      <c r="B15" s="51"/>
      <c r="C15" s="13"/>
      <c r="D15" s="57"/>
      <c r="E15" t="s">
        <v>504</v>
      </c>
      <c r="F15"/>
    </row>
    <row r="16" spans="1:6" ht="14.45">
      <c r="A16" s="13">
        <v>45</v>
      </c>
      <c r="B16" s="51"/>
      <c r="C16" s="13"/>
      <c r="D16" s="57"/>
      <c r="E16" t="s">
        <v>505</v>
      </c>
      <c r="F16"/>
    </row>
    <row r="17" spans="1:6" ht="14.45">
      <c r="A17" s="13">
        <v>50</v>
      </c>
      <c r="B17" s="51"/>
      <c r="C17" s="13"/>
      <c r="D17" s="57"/>
      <c r="E17" t="s">
        <v>506</v>
      </c>
      <c r="F17"/>
    </row>
    <row r="18" spans="1:6" ht="14.45">
      <c r="A18" s="13">
        <v>55</v>
      </c>
      <c r="B18" s="51"/>
      <c r="C18" s="13"/>
      <c r="D18" s="57"/>
      <c r="E18" t="s">
        <v>507</v>
      </c>
      <c r="F18"/>
    </row>
    <row r="19" spans="1:6" ht="14.45">
      <c r="A19" s="13">
        <v>60</v>
      </c>
      <c r="B19" s="51"/>
      <c r="C19" s="13"/>
      <c r="D19" s="57"/>
      <c r="E19" t="s">
        <v>508</v>
      </c>
      <c r="F19"/>
    </row>
    <row r="20" spans="1:6" ht="14.45">
      <c r="A20" s="13">
        <v>65</v>
      </c>
      <c r="B20" s="51"/>
      <c r="C20" s="13"/>
      <c r="D20" s="57"/>
      <c r="E20" t="s">
        <v>509</v>
      </c>
      <c r="F20"/>
    </row>
    <row r="21" spans="1:6" ht="14.45">
      <c r="A21" s="13">
        <v>70</v>
      </c>
      <c r="B21" s="51"/>
      <c r="C21" s="13"/>
      <c r="D21" s="57"/>
      <c r="E21" t="s">
        <v>510</v>
      </c>
      <c r="F21"/>
    </row>
    <row r="22" spans="1:6" ht="14.45">
      <c r="A22" s="13">
        <v>75</v>
      </c>
      <c r="B22" s="51"/>
      <c r="C22" s="13"/>
      <c r="D22" s="57"/>
      <c r="E22" t="s">
        <v>511</v>
      </c>
      <c r="F22"/>
    </row>
    <row r="23" spans="1:6" ht="14.45">
      <c r="A23" s="13">
        <v>80</v>
      </c>
      <c r="B23" s="51"/>
      <c r="C23" s="13"/>
      <c r="D23" s="57"/>
      <c r="E23" t="s">
        <v>512</v>
      </c>
      <c r="F23"/>
    </row>
    <row r="24" spans="1:6" ht="14.45">
      <c r="A24" s="13">
        <v>85</v>
      </c>
      <c r="B24" s="51"/>
      <c r="C24" s="13"/>
      <c r="D24" s="57"/>
      <c r="E24" t="s">
        <v>513</v>
      </c>
      <c r="F24"/>
    </row>
    <row r="25" spans="1:6" ht="14.45">
      <c r="A25" s="13">
        <v>90</v>
      </c>
      <c r="B25" s="51"/>
      <c r="C25" s="13"/>
      <c r="D25" s="57"/>
      <c r="E25" s="107" t="s">
        <v>101</v>
      </c>
      <c r="F25"/>
    </row>
    <row r="26" spans="1:6" ht="25.5" customHeight="1">
      <c r="A26" s="41"/>
      <c r="B26" s="57"/>
      <c r="D26" s="57"/>
      <c r="E26" s="108" t="s">
        <v>103</v>
      </c>
      <c r="F26"/>
    </row>
    <row r="27" spans="1:6" ht="14.45">
      <c r="D27" s="57"/>
      <c r="E27" t="s">
        <v>352</v>
      </c>
      <c r="F27"/>
    </row>
    <row r="28" spans="1:6" ht="14.45">
      <c r="E28" t="s">
        <v>514</v>
      </c>
      <c r="F28">
        <v>5</v>
      </c>
    </row>
    <row r="29" spans="1:6" ht="14.45">
      <c r="E29" t="s">
        <v>515</v>
      </c>
      <c r="F29">
        <v>-1</v>
      </c>
    </row>
    <row r="30" spans="1:6" ht="14.45">
      <c r="E30" t="s">
        <v>516</v>
      </c>
      <c r="F30">
        <v>-1</v>
      </c>
    </row>
    <row r="31" spans="1:6" ht="14.45">
      <c r="E31" t="s">
        <v>517</v>
      </c>
      <c r="F31">
        <v>-1</v>
      </c>
    </row>
    <row r="32" spans="1:6" ht="14.45">
      <c r="E32" t="s">
        <v>518</v>
      </c>
      <c r="F32">
        <v>-1</v>
      </c>
    </row>
    <row r="33" spans="5:6" ht="14.45">
      <c r="E33" t="s">
        <v>465</v>
      </c>
      <c r="F33">
        <v>-1</v>
      </c>
    </row>
    <row r="34" spans="5:6" ht="14.45">
      <c r="E34" t="s">
        <v>519</v>
      </c>
      <c r="F34">
        <v>1</v>
      </c>
    </row>
    <row r="35" spans="5:6" ht="14.45">
      <c r="E35" t="s">
        <v>520</v>
      </c>
      <c r="F35"/>
    </row>
    <row r="36" spans="5:6" ht="14.45">
      <c r="E36" t="s">
        <v>521</v>
      </c>
      <c r="F36"/>
    </row>
    <row r="37" spans="5:6" ht="14.45">
      <c r="E37" t="s">
        <v>522</v>
      </c>
      <c r="F37">
        <v>5</v>
      </c>
    </row>
    <row r="38" spans="5:6" ht="14.45">
      <c r="E38" t="s">
        <v>523</v>
      </c>
      <c r="F38">
        <v>-1</v>
      </c>
    </row>
    <row r="39" spans="5:6" ht="14.45">
      <c r="E39" t="s">
        <v>524</v>
      </c>
      <c r="F39">
        <v>-1</v>
      </c>
    </row>
    <row r="40" spans="5:6" ht="14.45">
      <c r="E40" t="s">
        <v>525</v>
      </c>
      <c r="F40">
        <v>-1</v>
      </c>
    </row>
    <row r="41" spans="5:6" ht="14.45">
      <c r="E41" t="s">
        <v>526</v>
      </c>
      <c r="F41">
        <v>-1</v>
      </c>
    </row>
    <row r="42" spans="5:6" ht="14.45">
      <c r="E42" t="s">
        <v>527</v>
      </c>
      <c r="F42">
        <v>-1</v>
      </c>
    </row>
    <row r="43" spans="5:6" ht="14.45">
      <c r="E43" t="s">
        <v>465</v>
      </c>
      <c r="F43">
        <v>1</v>
      </c>
    </row>
    <row r="44" spans="5:6" ht="14.45">
      <c r="E44" t="s">
        <v>528</v>
      </c>
      <c r="F44">
        <v>1</v>
      </c>
    </row>
    <row r="45" spans="5:6" ht="14.45">
      <c r="E45" t="s">
        <v>127</v>
      </c>
      <c r="F45"/>
    </row>
    <row r="46" spans="5:6" ht="14.45">
      <c r="E46" t="s">
        <v>529</v>
      </c>
      <c r="F46">
        <v>2</v>
      </c>
    </row>
    <row r="47" spans="5:6" ht="14.45">
      <c r="E47" t="s">
        <v>530</v>
      </c>
      <c r="F47">
        <v>-1</v>
      </c>
    </row>
    <row r="48" spans="5:6" ht="14.45">
      <c r="E48" s="109" t="s">
        <v>531</v>
      </c>
      <c r="F48"/>
    </row>
  </sheetData>
  <mergeCells count="1">
    <mergeCell ref="A1:C1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/>
  <dimension ref="A1:I27"/>
  <sheetViews>
    <sheetView topLeftCell="A2" workbookViewId="0">
      <selection activeCell="D8" sqref="D8"/>
    </sheetView>
  </sheetViews>
  <sheetFormatPr defaultColWidth="9.140625" defaultRowHeight="12.6"/>
  <cols>
    <col min="1" max="1" width="16.85546875" style="9" customWidth="1"/>
    <col min="2" max="2" width="15" style="9" customWidth="1"/>
    <col min="3" max="3" width="26.28515625" style="9" customWidth="1"/>
    <col min="4" max="4" width="13" style="9" customWidth="1"/>
    <col min="5" max="5" width="13.140625" style="9" customWidth="1"/>
    <col min="6" max="16384" width="9.140625" style="9"/>
  </cols>
  <sheetData>
    <row r="1" spans="1:9" ht="14.1">
      <c r="A1" s="137" t="s">
        <v>29</v>
      </c>
      <c r="B1" s="137"/>
      <c r="C1" s="137"/>
    </row>
    <row r="3" spans="1:9" ht="15">
      <c r="A3" s="50" t="s">
        <v>490</v>
      </c>
      <c r="B3" s="13">
        <v>9.8000000000000007</v>
      </c>
    </row>
    <row r="4" spans="1:9" ht="17.25" customHeight="1">
      <c r="A4" s="50" t="s">
        <v>491</v>
      </c>
      <c r="B4" s="13">
        <v>10</v>
      </c>
    </row>
    <row r="6" spans="1:9" ht="53.25" customHeight="1">
      <c r="A6" s="101" t="s">
        <v>532</v>
      </c>
      <c r="B6" s="101" t="s">
        <v>533</v>
      </c>
      <c r="C6" s="101" t="s">
        <v>534</v>
      </c>
      <c r="D6" s="41"/>
      <c r="E6" s="41"/>
    </row>
    <row r="7" spans="1:9">
      <c r="A7" s="13">
        <v>0</v>
      </c>
      <c r="B7" s="58">
        <f>2*B$4^2*SIN(2*A7*PI()/180)/B$3</f>
        <v>0</v>
      </c>
      <c r="C7" s="13" t="str">
        <f>IF(B7=MAX(B$7:B$25),A7,"Ne tas metimo kampas")</f>
        <v>Ne tas metimo kampas</v>
      </c>
      <c r="D7" s="57"/>
      <c r="E7" s="57"/>
      <c r="F7" s="57"/>
      <c r="G7" s="57"/>
      <c r="H7" s="57"/>
      <c r="I7" s="57"/>
    </row>
    <row r="8" spans="1:9">
      <c r="A8" s="13">
        <v>5</v>
      </c>
      <c r="B8" s="58">
        <f t="shared" ref="B8:B25" si="0">2*B$4^2*SIN(2*A8*PI()/180)/B$3</f>
        <v>3.5438403605495985</v>
      </c>
      <c r="C8" s="13" t="str">
        <f t="shared" ref="C8:C25" si="1">IF(B8=MAX(B$7:B$25),A8,"Ne tas metimo kampas")</f>
        <v>Ne tas metimo kampas</v>
      </c>
      <c r="D8" s="57"/>
      <c r="E8" s="57"/>
      <c r="F8" s="57"/>
      <c r="G8" s="57"/>
      <c r="H8" s="57"/>
      <c r="I8" s="57"/>
    </row>
    <row r="9" spans="1:9">
      <c r="A9" s="13">
        <v>10</v>
      </c>
      <c r="B9" s="58">
        <f t="shared" si="0"/>
        <v>6.9800029250136459</v>
      </c>
      <c r="C9" s="13" t="str">
        <f t="shared" si="1"/>
        <v>Ne tas metimo kampas</v>
      </c>
      <c r="D9" s="57"/>
      <c r="E9" s="57"/>
      <c r="F9" s="57"/>
      <c r="G9" s="57"/>
      <c r="H9" s="57"/>
      <c r="I9" s="57"/>
    </row>
    <row r="10" spans="1:9">
      <c r="A10" s="13">
        <v>15</v>
      </c>
      <c r="B10" s="58">
        <f t="shared" si="0"/>
        <v>10.204081632653059</v>
      </c>
      <c r="C10" s="13" t="str">
        <f t="shared" si="1"/>
        <v>Ne tas metimo kampas</v>
      </c>
      <c r="D10" s="57"/>
      <c r="E10" s="57"/>
      <c r="F10" s="57"/>
      <c r="G10" s="57"/>
      <c r="H10" s="57"/>
      <c r="I10" s="57"/>
    </row>
    <row r="11" spans="1:9">
      <c r="A11" s="13">
        <v>20</v>
      </c>
      <c r="B11" s="58">
        <f t="shared" si="0"/>
        <v>13.11811448339876</v>
      </c>
      <c r="C11" s="13" t="str">
        <f t="shared" si="1"/>
        <v>Ne tas metimo kampas</v>
      </c>
      <c r="D11" s="57"/>
      <c r="E11" s="57"/>
      <c r="F11" s="57"/>
      <c r="G11" s="57"/>
      <c r="H11" s="57"/>
      <c r="I11" s="57"/>
    </row>
    <row r="12" spans="1:9">
      <c r="A12" s="13">
        <v>25</v>
      </c>
      <c r="B12" s="58">
        <f t="shared" si="0"/>
        <v>15.633560063652613</v>
      </c>
      <c r="C12" s="13" t="str">
        <f t="shared" si="1"/>
        <v>Ne tas metimo kampas</v>
      </c>
      <c r="D12" s="57"/>
      <c r="E12" s="57"/>
      <c r="F12" s="57"/>
      <c r="G12" s="57"/>
      <c r="H12" s="57"/>
      <c r="I12" s="57"/>
    </row>
    <row r="13" spans="1:9">
      <c r="A13" s="13">
        <v>30</v>
      </c>
      <c r="B13" s="58">
        <f t="shared" si="0"/>
        <v>17.673987832335481</v>
      </c>
      <c r="C13" s="13" t="str">
        <f t="shared" si="1"/>
        <v>Ne tas metimo kampas</v>
      </c>
      <c r="D13" s="57"/>
      <c r="E13" s="57"/>
      <c r="F13" s="57"/>
      <c r="G13" s="57"/>
      <c r="H13" s="57"/>
      <c r="I13" s="57"/>
    </row>
    <row r="14" spans="1:9">
      <c r="A14" s="13">
        <v>35</v>
      </c>
      <c r="B14" s="58">
        <f t="shared" si="0"/>
        <v>19.177400424202208</v>
      </c>
      <c r="C14" s="13" t="str">
        <f t="shared" si="1"/>
        <v>Ne tas metimo kampas</v>
      </c>
      <c r="D14" s="57"/>
      <c r="E14" s="57"/>
      <c r="F14" s="57"/>
      <c r="G14" s="57"/>
      <c r="H14" s="57"/>
      <c r="I14" s="57"/>
    </row>
    <row r="15" spans="1:9">
      <c r="A15" s="13">
        <v>40</v>
      </c>
      <c r="B15" s="58">
        <f t="shared" si="0"/>
        <v>20.098117408412406</v>
      </c>
      <c r="C15" s="13" t="str">
        <f t="shared" si="1"/>
        <v>Ne tas metimo kampas</v>
      </c>
      <c r="D15" s="57"/>
      <c r="E15" s="57"/>
      <c r="F15" s="57"/>
      <c r="G15" s="57"/>
      <c r="H15" s="57"/>
      <c r="I15" s="57"/>
    </row>
    <row r="16" spans="1:9">
      <c r="A16" s="13">
        <v>45</v>
      </c>
      <c r="B16" s="58">
        <f t="shared" si="0"/>
        <v>20.408163265306122</v>
      </c>
      <c r="C16" s="13">
        <f t="shared" si="1"/>
        <v>45</v>
      </c>
      <c r="D16" s="57"/>
      <c r="E16" s="57"/>
      <c r="F16" s="57"/>
      <c r="G16" s="57"/>
      <c r="H16" s="57"/>
      <c r="I16" s="57"/>
    </row>
    <row r="17" spans="1:9">
      <c r="A17" s="13">
        <v>50</v>
      </c>
      <c r="B17" s="58">
        <f t="shared" si="0"/>
        <v>20.098117408412406</v>
      </c>
      <c r="C17" s="13" t="str">
        <f t="shared" si="1"/>
        <v>Ne tas metimo kampas</v>
      </c>
      <c r="D17" s="57"/>
      <c r="E17" s="57"/>
      <c r="F17" s="57"/>
      <c r="G17" s="57"/>
      <c r="H17" s="57"/>
      <c r="I17" s="57"/>
    </row>
    <row r="18" spans="1:9">
      <c r="A18" s="13">
        <v>55</v>
      </c>
      <c r="B18" s="58">
        <f t="shared" si="0"/>
        <v>19.177400424202212</v>
      </c>
      <c r="C18" s="13" t="str">
        <f t="shared" si="1"/>
        <v>Ne tas metimo kampas</v>
      </c>
      <c r="D18" s="57"/>
      <c r="E18" s="57"/>
      <c r="F18" s="57"/>
      <c r="G18" s="57"/>
      <c r="H18" s="57"/>
      <c r="I18" s="57"/>
    </row>
    <row r="19" spans="1:9">
      <c r="A19" s="13">
        <v>60</v>
      </c>
      <c r="B19" s="58">
        <f t="shared" si="0"/>
        <v>17.673987832335484</v>
      </c>
      <c r="C19" s="13" t="str">
        <f t="shared" si="1"/>
        <v>Ne tas metimo kampas</v>
      </c>
      <c r="D19" s="57"/>
      <c r="E19" s="57"/>
      <c r="F19" s="57"/>
      <c r="G19" s="57"/>
      <c r="H19" s="57"/>
      <c r="I19" s="57"/>
    </row>
    <row r="20" spans="1:9">
      <c r="A20" s="13">
        <v>65</v>
      </c>
      <c r="B20" s="58">
        <f t="shared" si="0"/>
        <v>15.633560063652613</v>
      </c>
      <c r="C20" s="13" t="str">
        <f t="shared" si="1"/>
        <v>Ne tas metimo kampas</v>
      </c>
      <c r="D20" s="57"/>
      <c r="E20" s="57"/>
      <c r="F20" s="57"/>
      <c r="G20" s="57"/>
      <c r="H20" s="57"/>
      <c r="I20" s="57"/>
    </row>
    <row r="21" spans="1:9">
      <c r="A21" s="13">
        <v>70</v>
      </c>
      <c r="B21" s="58">
        <f t="shared" si="0"/>
        <v>13.118114483398763</v>
      </c>
      <c r="C21" s="13" t="str">
        <f t="shared" si="1"/>
        <v>Ne tas metimo kampas</v>
      </c>
      <c r="D21" s="57"/>
      <c r="E21" s="57"/>
      <c r="F21" s="57"/>
      <c r="G21" s="57"/>
      <c r="H21" s="57"/>
      <c r="I21" s="57"/>
    </row>
    <row r="22" spans="1:9">
      <c r="A22" s="13">
        <v>75</v>
      </c>
      <c r="B22" s="58">
        <f t="shared" si="0"/>
        <v>10.204081632653059</v>
      </c>
      <c r="C22" s="13" t="str">
        <f t="shared" si="1"/>
        <v>Ne tas metimo kampas</v>
      </c>
      <c r="D22" s="57"/>
      <c r="E22" s="57"/>
      <c r="F22" s="57"/>
      <c r="G22" s="57"/>
      <c r="H22" s="57"/>
      <c r="I22" s="57"/>
    </row>
    <row r="23" spans="1:9">
      <c r="A23" s="13">
        <v>80</v>
      </c>
      <c r="B23" s="58">
        <f t="shared" si="0"/>
        <v>6.9800029250136504</v>
      </c>
      <c r="C23" s="13" t="str">
        <f t="shared" si="1"/>
        <v>Ne tas metimo kampas</v>
      </c>
      <c r="D23" s="57"/>
      <c r="E23" s="57"/>
      <c r="F23" s="57"/>
      <c r="G23" s="57"/>
      <c r="H23" s="57"/>
      <c r="I23" s="57"/>
    </row>
    <row r="24" spans="1:9">
      <c r="A24" s="13">
        <v>85</v>
      </c>
      <c r="B24" s="58">
        <f t="shared" si="0"/>
        <v>3.5438403605495967</v>
      </c>
      <c r="C24" s="13" t="str">
        <f t="shared" si="1"/>
        <v>Ne tas metimo kampas</v>
      </c>
      <c r="D24" s="57"/>
      <c r="E24" s="57"/>
      <c r="F24" s="57"/>
      <c r="G24" s="57"/>
      <c r="H24" s="57"/>
      <c r="I24" s="57"/>
    </row>
    <row r="25" spans="1:9">
      <c r="A25" s="13">
        <v>90</v>
      </c>
      <c r="B25" s="58">
        <f t="shared" si="0"/>
        <v>2.5003029692012652E-15</v>
      </c>
      <c r="C25" s="13" t="str">
        <f t="shared" si="1"/>
        <v>Ne tas metimo kampas</v>
      </c>
      <c r="D25" s="57"/>
      <c r="E25" s="57"/>
      <c r="F25" s="57"/>
      <c r="G25" s="57"/>
      <c r="H25" s="57"/>
      <c r="I25" s="57"/>
    </row>
    <row r="26" spans="1:9" ht="25.5" customHeight="1">
      <c r="A26" s="41"/>
      <c r="B26" s="57"/>
      <c r="D26" s="57"/>
      <c r="E26" s="57"/>
      <c r="F26" s="57"/>
      <c r="G26" s="57"/>
      <c r="H26" s="57"/>
      <c r="I26" s="57"/>
    </row>
    <row r="27" spans="1:9">
      <c r="D27" s="57"/>
      <c r="E27" s="57"/>
      <c r="F27" s="57"/>
      <c r="G27" s="57"/>
      <c r="H27" s="57"/>
      <c r="I27" s="57"/>
    </row>
  </sheetData>
  <mergeCells count="1">
    <mergeCell ref="A1:C1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"/>
  <dimension ref="A1:F35"/>
  <sheetViews>
    <sheetView workbookViewId="0"/>
  </sheetViews>
  <sheetFormatPr defaultColWidth="9.140625" defaultRowHeight="12.6"/>
  <cols>
    <col min="1" max="1" width="11.5703125" style="9" customWidth="1"/>
    <col min="2" max="2" width="9.7109375" style="9" customWidth="1"/>
    <col min="3" max="3" width="16.7109375" style="9" customWidth="1"/>
    <col min="4" max="4" width="12.28515625" style="9" customWidth="1"/>
    <col min="5" max="5" width="64.7109375" style="9" customWidth="1"/>
    <col min="6" max="16384" width="9.140625" style="9"/>
  </cols>
  <sheetData>
    <row r="1" spans="1:6" ht="14.45">
      <c r="A1" s="8" t="s">
        <v>31</v>
      </c>
      <c r="E1" t="s">
        <v>535</v>
      </c>
      <c r="F1"/>
    </row>
    <row r="2" spans="1:6" ht="14.45">
      <c r="E2" t="s">
        <v>536</v>
      </c>
      <c r="F2"/>
    </row>
    <row r="3" spans="1:6" ht="42.75" customHeight="1">
      <c r="A3" s="59" t="s">
        <v>537</v>
      </c>
      <c r="B3" s="13">
        <v>600</v>
      </c>
      <c r="E3" s="107" t="s">
        <v>164</v>
      </c>
      <c r="F3"/>
    </row>
    <row r="4" spans="1:6" ht="15.75" customHeight="1">
      <c r="A4" s="60"/>
      <c r="E4" t="s">
        <v>538</v>
      </c>
      <c r="F4"/>
    </row>
    <row r="5" spans="1:6" ht="73.5" customHeight="1">
      <c r="A5" s="101" t="s">
        <v>539</v>
      </c>
      <c r="B5" s="101" t="s">
        <v>540</v>
      </c>
      <c r="C5" s="101" t="s">
        <v>541</v>
      </c>
      <c r="E5" t="s">
        <v>72</v>
      </c>
      <c r="F5"/>
    </row>
    <row r="6" spans="1:6" ht="14.45">
      <c r="A6" s="13">
        <v>5</v>
      </c>
      <c r="B6" s="13"/>
      <c r="C6" s="13"/>
      <c r="E6" t="s">
        <v>542</v>
      </c>
      <c r="F6"/>
    </row>
    <row r="7" spans="1:6" ht="14.45">
      <c r="A7" s="13">
        <v>3</v>
      </c>
      <c r="B7" s="13"/>
      <c r="C7" s="13"/>
      <c r="E7" t="s">
        <v>543</v>
      </c>
      <c r="F7"/>
    </row>
    <row r="8" spans="1:6" ht="14.45">
      <c r="A8" s="13">
        <v>2</v>
      </c>
      <c r="B8" s="13"/>
      <c r="C8" s="13"/>
      <c r="E8" t="s">
        <v>544</v>
      </c>
      <c r="F8"/>
    </row>
    <row r="9" spans="1:6" ht="14.45">
      <c r="A9" s="13">
        <v>1</v>
      </c>
      <c r="B9" s="13"/>
      <c r="C9" s="13"/>
      <c r="E9" t="s">
        <v>545</v>
      </c>
      <c r="F9"/>
    </row>
    <row r="10" spans="1:6" ht="14.45">
      <c r="A10" s="13">
        <v>0.5</v>
      </c>
      <c r="B10" s="13"/>
      <c r="C10" s="13"/>
      <c r="E10" t="s">
        <v>546</v>
      </c>
      <c r="F10"/>
    </row>
    <row r="11" spans="1:6" ht="14.45">
      <c r="E11" t="s">
        <v>547</v>
      </c>
      <c r="F11"/>
    </row>
    <row r="12" spans="1:6" ht="14.45">
      <c r="E12" s="107" t="s">
        <v>178</v>
      </c>
      <c r="F12"/>
    </row>
    <row r="13" spans="1:6" ht="14.45">
      <c r="E13" t="s">
        <v>548</v>
      </c>
      <c r="F13"/>
    </row>
    <row r="14" spans="1:6" ht="14.45">
      <c r="E14" t="s">
        <v>549</v>
      </c>
      <c r="F14"/>
    </row>
    <row r="15" spans="1:6" ht="14.45">
      <c r="E15" t="s">
        <v>550</v>
      </c>
      <c r="F15"/>
    </row>
    <row r="16" spans="1:6" ht="14.45">
      <c r="E16" t="s">
        <v>551</v>
      </c>
      <c r="F16"/>
    </row>
    <row r="17" spans="5:6" ht="14.45">
      <c r="E17" t="s">
        <v>552</v>
      </c>
      <c r="F17"/>
    </row>
    <row r="18" spans="5:6" ht="14.45">
      <c r="E18" t="s">
        <v>553</v>
      </c>
      <c r="F18"/>
    </row>
    <row r="19" spans="5:6" ht="14.45">
      <c r="E19" t="s">
        <v>554</v>
      </c>
      <c r="F19"/>
    </row>
    <row r="20" spans="5:6" ht="14.45">
      <c r="E20" s="107" t="s">
        <v>101</v>
      </c>
      <c r="F20"/>
    </row>
    <row r="21" spans="5:6" ht="14.45">
      <c r="E21" s="108" t="s">
        <v>103</v>
      </c>
      <c r="F21"/>
    </row>
    <row r="22" spans="5:6" ht="14.45">
      <c r="E22" t="s">
        <v>352</v>
      </c>
      <c r="F22">
        <v>2</v>
      </c>
    </row>
    <row r="23" spans="5:6" ht="14.45">
      <c r="E23" t="s">
        <v>555</v>
      </c>
      <c r="F23">
        <v>-1</v>
      </c>
    </row>
    <row r="24" spans="5:6" ht="14.45">
      <c r="E24" t="s">
        <v>556</v>
      </c>
      <c r="F24">
        <v>-1</v>
      </c>
    </row>
    <row r="25" spans="5:6" ht="14.45">
      <c r="E25" t="s">
        <v>557</v>
      </c>
      <c r="F25">
        <v>1</v>
      </c>
    </row>
    <row r="26" spans="5:6" ht="14.45">
      <c r="E26" t="s">
        <v>558</v>
      </c>
      <c r="F26">
        <v>3</v>
      </c>
    </row>
    <row r="27" spans="5:6" ht="14.45">
      <c r="E27" t="s">
        <v>559</v>
      </c>
      <c r="F27">
        <v>-1</v>
      </c>
    </row>
    <row r="28" spans="5:6" ht="14.45">
      <c r="E28" t="s">
        <v>560</v>
      </c>
      <c r="F28">
        <v>-1</v>
      </c>
    </row>
    <row r="29" spans="5:6" ht="14.45">
      <c r="E29" t="s">
        <v>382</v>
      </c>
      <c r="F29">
        <v>-1</v>
      </c>
    </row>
    <row r="30" spans="5:6" ht="14.45">
      <c r="E30" t="s">
        <v>561</v>
      </c>
      <c r="F30">
        <v>1</v>
      </c>
    </row>
    <row r="31" spans="5:6" ht="14.45">
      <c r="E31" t="s">
        <v>562</v>
      </c>
      <c r="F31">
        <v>7</v>
      </c>
    </row>
    <row r="32" spans="5:6" ht="14.45">
      <c r="E32" t="s">
        <v>127</v>
      </c>
      <c r="F32"/>
    </row>
    <row r="33" spans="5:6" ht="14.45">
      <c r="E33" t="s">
        <v>563</v>
      </c>
      <c r="F33">
        <v>2</v>
      </c>
    </row>
    <row r="34" spans="5:6" ht="14.45">
      <c r="E34" t="s">
        <v>564</v>
      </c>
      <c r="F34">
        <v>-1</v>
      </c>
    </row>
    <row r="35" spans="5:6" ht="14.45">
      <c r="E35" s="109" t="s">
        <v>565</v>
      </c>
      <c r="F35"/>
    </row>
  </sheetData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/>
  <dimension ref="A1:C10"/>
  <sheetViews>
    <sheetView workbookViewId="0">
      <selection activeCell="C5" sqref="C5"/>
    </sheetView>
  </sheetViews>
  <sheetFormatPr defaultColWidth="9.140625" defaultRowHeight="12.6"/>
  <cols>
    <col min="1" max="1" width="11.5703125" style="9" customWidth="1"/>
    <col min="2" max="2" width="9.7109375" style="9" customWidth="1"/>
    <col min="3" max="3" width="16.7109375" style="9" customWidth="1"/>
    <col min="4" max="4" width="12.28515625" style="9" customWidth="1"/>
    <col min="5" max="16384" width="9.140625" style="9"/>
  </cols>
  <sheetData>
    <row r="1" spans="1:3" ht="14.1">
      <c r="A1" s="8" t="s">
        <v>31</v>
      </c>
    </row>
    <row r="3" spans="1:3" ht="42.75" customHeight="1">
      <c r="A3" s="59" t="s">
        <v>537</v>
      </c>
      <c r="B3" s="13">
        <v>600</v>
      </c>
    </row>
    <row r="4" spans="1:3" ht="15.75" customHeight="1">
      <c r="A4" s="60"/>
    </row>
    <row r="5" spans="1:3" ht="73.5" customHeight="1">
      <c r="A5" s="101" t="s">
        <v>539</v>
      </c>
      <c r="B5" s="101" t="s">
        <v>540</v>
      </c>
      <c r="C5" s="101" t="s">
        <v>566</v>
      </c>
    </row>
    <row r="6" spans="1:3">
      <c r="A6" s="13">
        <v>5</v>
      </c>
      <c r="B6" s="26">
        <f>4*PI()*A6^3/3</f>
        <v>523.59877559829886</v>
      </c>
      <c r="C6" s="13">
        <f>TRUNC($B$3/B6)</f>
        <v>1</v>
      </c>
    </row>
    <row r="7" spans="1:3">
      <c r="A7" s="13">
        <v>3</v>
      </c>
      <c r="B7" s="26">
        <f t="shared" ref="B7:B10" si="0">4*PI()*A7^3/3</f>
        <v>113.09733552923255</v>
      </c>
      <c r="C7" s="13">
        <f>TRUNC($B$3/B7)</f>
        <v>5</v>
      </c>
    </row>
    <row r="8" spans="1:3">
      <c r="A8" s="13">
        <v>2</v>
      </c>
      <c r="B8" s="26">
        <f t="shared" si="0"/>
        <v>33.510321638291124</v>
      </c>
      <c r="C8" s="13">
        <f t="shared" ref="C8:C10" si="1">TRUNC($B$3/B8)</f>
        <v>17</v>
      </c>
    </row>
    <row r="9" spans="1:3">
      <c r="A9" s="13">
        <v>1</v>
      </c>
      <c r="B9" s="26">
        <f t="shared" si="0"/>
        <v>4.1887902047863905</v>
      </c>
      <c r="C9" s="13">
        <f t="shared" si="1"/>
        <v>143</v>
      </c>
    </row>
    <row r="10" spans="1:3">
      <c r="A10" s="13">
        <v>0.5</v>
      </c>
      <c r="B10" s="26">
        <f t="shared" si="0"/>
        <v>0.52359877559829882</v>
      </c>
      <c r="C10" s="13">
        <f t="shared" si="1"/>
        <v>1145</v>
      </c>
    </row>
  </sheetData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8"/>
  <dimension ref="A1:K32"/>
  <sheetViews>
    <sheetView workbookViewId="0">
      <selection sqref="A1:D1"/>
    </sheetView>
  </sheetViews>
  <sheetFormatPr defaultColWidth="9.140625" defaultRowHeight="12.6"/>
  <cols>
    <col min="1" max="8" width="14.7109375" style="9" customWidth="1"/>
    <col min="9" max="16384" width="9.140625" style="9"/>
  </cols>
  <sheetData>
    <row r="1" spans="1:11" ht="14.45">
      <c r="A1" s="137" t="s">
        <v>567</v>
      </c>
      <c r="B1" s="137"/>
      <c r="C1" s="137"/>
      <c r="D1" s="137"/>
      <c r="E1" s="105"/>
      <c r="F1" s="105"/>
      <c r="G1" s="105"/>
      <c r="H1" s="105"/>
      <c r="I1" s="105"/>
      <c r="J1" t="s">
        <v>568</v>
      </c>
      <c r="K1"/>
    </row>
    <row r="2" spans="1:11" ht="14.45">
      <c r="J2" s="107" t="s">
        <v>164</v>
      </c>
      <c r="K2"/>
    </row>
    <row r="3" spans="1:11" ht="14.45">
      <c r="A3" s="13"/>
      <c r="B3" s="61" t="s">
        <v>73</v>
      </c>
      <c r="C3" s="61" t="s">
        <v>75</v>
      </c>
      <c r="D3" s="61" t="s">
        <v>77</v>
      </c>
      <c r="E3" s="61" t="s">
        <v>79</v>
      </c>
      <c r="F3" s="61" t="s">
        <v>81</v>
      </c>
      <c r="G3" s="61" t="s">
        <v>83</v>
      </c>
      <c r="H3" s="61" t="s">
        <v>85</v>
      </c>
      <c r="J3" t="s">
        <v>569</v>
      </c>
      <c r="K3"/>
    </row>
    <row r="4" spans="1:11" ht="20.100000000000001" customHeight="1">
      <c r="A4" s="13" t="s">
        <v>570</v>
      </c>
      <c r="B4" s="51"/>
      <c r="C4" s="13">
        <v>7.5</v>
      </c>
      <c r="D4" s="13">
        <v>6.9</v>
      </c>
      <c r="E4" s="13">
        <v>7.3</v>
      </c>
      <c r="F4" s="13">
        <v>7.1</v>
      </c>
      <c r="G4" s="13">
        <v>5.9</v>
      </c>
      <c r="H4" s="13">
        <v>6.4</v>
      </c>
      <c r="J4" t="s">
        <v>571</v>
      </c>
      <c r="K4"/>
    </row>
    <row r="5" spans="1:11" ht="20.100000000000001" customHeight="1">
      <c r="A5" s="13" t="s">
        <v>572</v>
      </c>
      <c r="B5" s="13">
        <v>7.1</v>
      </c>
      <c r="C5" s="13">
        <v>5.4</v>
      </c>
      <c r="D5" s="13">
        <v>6.6</v>
      </c>
      <c r="E5" s="13">
        <v>6.3</v>
      </c>
      <c r="F5" s="13">
        <v>7.5</v>
      </c>
      <c r="G5" s="13">
        <v>5.6</v>
      </c>
      <c r="H5" s="13">
        <v>3.7</v>
      </c>
      <c r="J5" t="s">
        <v>573</v>
      </c>
      <c r="K5"/>
    </row>
    <row r="6" spans="1:11" ht="20.100000000000001" customHeight="1">
      <c r="A6" s="13" t="s">
        <v>574</v>
      </c>
      <c r="B6" s="13">
        <v>1.1000000000000001</v>
      </c>
      <c r="C6" s="13">
        <v>0.1</v>
      </c>
      <c r="D6" s="13">
        <v>-1.7</v>
      </c>
      <c r="E6" s="13">
        <v>-1.3</v>
      </c>
      <c r="F6" s="13">
        <v>1.1000000000000001</v>
      </c>
      <c r="G6" s="13">
        <v>0.5</v>
      </c>
      <c r="H6" s="13">
        <v>-1.1000000000000001</v>
      </c>
      <c r="J6" s="107" t="s">
        <v>178</v>
      </c>
      <c r="K6"/>
    </row>
    <row r="7" spans="1:11" ht="20.100000000000001" customHeight="1">
      <c r="A7" s="13" t="s">
        <v>575</v>
      </c>
      <c r="B7" s="13">
        <v>0.2</v>
      </c>
      <c r="C7" s="13">
        <v>-0.3</v>
      </c>
      <c r="D7" s="13">
        <v>0</v>
      </c>
      <c r="E7" s="13">
        <v>-1.3</v>
      </c>
      <c r="F7" s="13">
        <v>-5.3</v>
      </c>
      <c r="G7" s="13">
        <v>-4.2</v>
      </c>
      <c r="H7" s="13">
        <v>-3.3</v>
      </c>
      <c r="J7" t="s">
        <v>576</v>
      </c>
      <c r="K7"/>
    </row>
    <row r="8" spans="1:11" ht="20.100000000000001" customHeight="1">
      <c r="A8" s="13" t="s">
        <v>577</v>
      </c>
      <c r="B8" s="13">
        <v>-2.2999999999999998</v>
      </c>
      <c r="C8" s="13">
        <v>2.6</v>
      </c>
      <c r="D8" s="13">
        <v>-2.4</v>
      </c>
      <c r="E8" s="13"/>
      <c r="F8" s="13"/>
      <c r="G8" s="13"/>
      <c r="H8" s="13"/>
      <c r="J8" t="s">
        <v>578</v>
      </c>
      <c r="K8"/>
    </row>
    <row r="9" spans="1:11" ht="20.100000000000001" customHeight="1">
      <c r="J9" t="s">
        <v>579</v>
      </c>
      <c r="K9"/>
    </row>
    <row r="10" spans="1:11" ht="12.95" customHeight="1">
      <c r="A10" s="8" t="s">
        <v>580</v>
      </c>
      <c r="B10" s="62"/>
      <c r="C10" s="62"/>
      <c r="D10" s="62"/>
      <c r="E10" s="62"/>
      <c r="F10" s="62"/>
      <c r="J10" t="s">
        <v>581</v>
      </c>
      <c r="K10"/>
    </row>
    <row r="11" spans="1:11" ht="14.45">
      <c r="J11" t="s">
        <v>582</v>
      </c>
      <c r="K11"/>
    </row>
    <row r="12" spans="1:11" ht="46.5" customHeight="1">
      <c r="A12" s="141" t="s">
        <v>583</v>
      </c>
      <c r="B12" s="141"/>
      <c r="C12" s="141"/>
      <c r="D12" s="51"/>
      <c r="J12" t="s">
        <v>584</v>
      </c>
      <c r="K12"/>
    </row>
    <row r="13" spans="1:11" ht="42" customHeight="1">
      <c r="A13" s="141" t="s">
        <v>585</v>
      </c>
      <c r="B13" s="141"/>
      <c r="C13" s="141"/>
      <c r="D13" s="13"/>
      <c r="J13" t="s">
        <v>586</v>
      </c>
      <c r="K13"/>
    </row>
    <row r="14" spans="1:11" ht="41.25" customHeight="1">
      <c r="A14" s="141" t="s">
        <v>587</v>
      </c>
      <c r="B14" s="141"/>
      <c r="C14" s="141"/>
      <c r="D14" s="13"/>
      <c r="J14" s="107" t="s">
        <v>101</v>
      </c>
      <c r="K14"/>
    </row>
    <row r="15" spans="1:11" ht="40.5" customHeight="1">
      <c r="A15" s="141" t="s">
        <v>588</v>
      </c>
      <c r="B15" s="141"/>
      <c r="C15" s="141"/>
      <c r="D15" s="13"/>
      <c r="J15" s="108" t="s">
        <v>103</v>
      </c>
      <c r="K15"/>
    </row>
    <row r="16" spans="1:11" ht="14.45">
      <c r="J16" t="s">
        <v>119</v>
      </c>
      <c r="K16">
        <v>2</v>
      </c>
    </row>
    <row r="17" spans="10:11" ht="14.45">
      <c r="J17" t="s">
        <v>589</v>
      </c>
      <c r="K17">
        <v>-1</v>
      </c>
    </row>
    <row r="18" spans="10:11" ht="14.45">
      <c r="J18" t="s">
        <v>590</v>
      </c>
      <c r="K18">
        <v>-1</v>
      </c>
    </row>
    <row r="19" spans="10:11" ht="14.45">
      <c r="J19" t="s">
        <v>591</v>
      </c>
      <c r="K19">
        <v>9</v>
      </c>
    </row>
    <row r="20" spans="10:11" ht="14.45">
      <c r="J20" t="s">
        <v>592</v>
      </c>
      <c r="K20"/>
    </row>
    <row r="21" spans="10:11" ht="14.45">
      <c r="J21" t="s">
        <v>593</v>
      </c>
      <c r="K21"/>
    </row>
    <row r="22" spans="10:11" ht="14.45">
      <c r="J22" t="s">
        <v>594</v>
      </c>
      <c r="K22"/>
    </row>
    <row r="23" spans="10:11" ht="14.45">
      <c r="J23" t="s">
        <v>595</v>
      </c>
      <c r="K23"/>
    </row>
    <row r="24" spans="10:11" ht="14.45">
      <c r="J24" t="s">
        <v>596</v>
      </c>
      <c r="K24">
        <v>6</v>
      </c>
    </row>
    <row r="25" spans="10:11" ht="14.45">
      <c r="J25" t="s">
        <v>597</v>
      </c>
      <c r="K25">
        <v>-1</v>
      </c>
    </row>
    <row r="26" spans="10:11" ht="14.45">
      <c r="J26" t="s">
        <v>598</v>
      </c>
      <c r="K26">
        <v>-1</v>
      </c>
    </row>
    <row r="27" spans="10:11" ht="14.45">
      <c r="J27" t="s">
        <v>599</v>
      </c>
      <c r="K27">
        <v>-1</v>
      </c>
    </row>
    <row r="28" spans="10:11" ht="14.45">
      <c r="J28" t="s">
        <v>600</v>
      </c>
      <c r="K28">
        <v>-1</v>
      </c>
    </row>
    <row r="29" spans="10:11" ht="14.45">
      <c r="J29" t="s">
        <v>601</v>
      </c>
      <c r="K29">
        <v>-1</v>
      </c>
    </row>
    <row r="30" spans="10:11" ht="14.45">
      <c r="J30" t="s">
        <v>602</v>
      </c>
      <c r="K30">
        <v>-1</v>
      </c>
    </row>
    <row r="31" spans="10:11" ht="14.45">
      <c r="J31" t="s">
        <v>603</v>
      </c>
      <c r="K31">
        <v>1</v>
      </c>
    </row>
    <row r="32" spans="10:11" ht="14.45">
      <c r="J32" s="109" t="s">
        <v>565</v>
      </c>
      <c r="K32"/>
    </row>
  </sheetData>
  <mergeCells count="5">
    <mergeCell ref="A1:D1"/>
    <mergeCell ref="A12:C12"/>
    <mergeCell ref="A13:C13"/>
    <mergeCell ref="A14:C14"/>
    <mergeCell ref="A15:C15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9"/>
  <dimension ref="A1:I15"/>
  <sheetViews>
    <sheetView workbookViewId="0">
      <selection activeCell="D16" sqref="D16"/>
    </sheetView>
  </sheetViews>
  <sheetFormatPr defaultColWidth="9.140625" defaultRowHeight="12.6"/>
  <cols>
    <col min="1" max="8" width="14.7109375" style="9" customWidth="1"/>
    <col min="9" max="16384" width="9.140625" style="9"/>
  </cols>
  <sheetData>
    <row r="1" spans="1:9" ht="14.1">
      <c r="A1" s="137" t="s">
        <v>567</v>
      </c>
      <c r="B1" s="137"/>
      <c r="C1" s="137"/>
      <c r="D1" s="137"/>
      <c r="E1" s="105"/>
      <c r="F1" s="105"/>
      <c r="G1" s="105"/>
      <c r="H1" s="105"/>
      <c r="I1" s="105"/>
    </row>
    <row r="3" spans="1:9" ht="12.95">
      <c r="A3" s="13"/>
      <c r="B3" s="61" t="s">
        <v>73</v>
      </c>
      <c r="C3" s="61" t="s">
        <v>75</v>
      </c>
      <c r="D3" s="61" t="s">
        <v>77</v>
      </c>
      <c r="E3" s="61" t="s">
        <v>79</v>
      </c>
      <c r="F3" s="61" t="s">
        <v>81</v>
      </c>
      <c r="G3" s="61" t="s">
        <v>83</v>
      </c>
      <c r="H3" s="61" t="s">
        <v>85</v>
      </c>
    </row>
    <row r="4" spans="1:9" ht="20.100000000000001" customHeight="1">
      <c r="A4" s="13" t="s">
        <v>570</v>
      </c>
      <c r="B4" s="51"/>
      <c r="C4" s="13">
        <v>7.5</v>
      </c>
      <c r="D4" s="13">
        <v>6.9</v>
      </c>
      <c r="E4" s="13">
        <v>7.3</v>
      </c>
      <c r="F4" s="13">
        <v>7.1</v>
      </c>
      <c r="G4" s="13">
        <v>5.9</v>
      </c>
      <c r="H4" s="13">
        <v>6.4</v>
      </c>
    </row>
    <row r="5" spans="1:9" ht="20.100000000000001" customHeight="1">
      <c r="A5" s="13" t="s">
        <v>572</v>
      </c>
      <c r="B5" s="13">
        <v>7.1</v>
      </c>
      <c r="C5" s="13">
        <v>5.4</v>
      </c>
      <c r="D5" s="13">
        <v>6.6</v>
      </c>
      <c r="E5" s="13">
        <v>6.3</v>
      </c>
      <c r="F5" s="13">
        <v>7.5</v>
      </c>
      <c r="G5" s="13">
        <v>5.6</v>
      </c>
      <c r="H5" s="13">
        <v>3.7</v>
      </c>
    </row>
    <row r="6" spans="1:9" ht="20.100000000000001" customHeight="1">
      <c r="A6" s="13" t="s">
        <v>574</v>
      </c>
      <c r="B6" s="13">
        <v>1.1000000000000001</v>
      </c>
      <c r="C6" s="13">
        <v>0.1</v>
      </c>
      <c r="D6" s="13">
        <v>-1.7</v>
      </c>
      <c r="E6" s="13">
        <v>-1.3</v>
      </c>
      <c r="F6" s="13">
        <v>1.1000000000000001</v>
      </c>
      <c r="G6" s="13">
        <v>0.5</v>
      </c>
      <c r="H6" s="13">
        <v>-1.1000000000000001</v>
      </c>
    </row>
    <row r="7" spans="1:9" ht="20.100000000000001" customHeight="1">
      <c r="A7" s="13" t="s">
        <v>575</v>
      </c>
      <c r="B7" s="13">
        <v>0.2</v>
      </c>
      <c r="C7" s="13">
        <v>-0.3</v>
      </c>
      <c r="D7" s="13">
        <v>0</v>
      </c>
      <c r="E7" s="13">
        <v>-1.3</v>
      </c>
      <c r="F7" s="13">
        <v>-5.3</v>
      </c>
      <c r="G7" s="13">
        <v>-4.2</v>
      </c>
      <c r="H7" s="13">
        <v>-3.3</v>
      </c>
    </row>
    <row r="8" spans="1:9" ht="20.100000000000001" customHeight="1">
      <c r="A8" s="13" t="s">
        <v>577</v>
      </c>
      <c r="B8" s="13">
        <v>-2.2999999999999998</v>
      </c>
      <c r="C8" s="13">
        <v>2.6</v>
      </c>
      <c r="D8" s="13">
        <v>-2.4</v>
      </c>
      <c r="E8" s="13"/>
      <c r="F8" s="13"/>
      <c r="G8" s="13"/>
      <c r="H8" s="13"/>
    </row>
    <row r="9" spans="1:9" ht="20.100000000000001" customHeight="1"/>
    <row r="10" spans="1:9" ht="12.95" customHeight="1">
      <c r="A10" s="8" t="s">
        <v>580</v>
      </c>
      <c r="B10" s="62"/>
      <c r="C10" s="62"/>
      <c r="D10" s="62"/>
      <c r="E10" s="62"/>
      <c r="F10" s="62"/>
    </row>
    <row r="12" spans="1:9" ht="46.5" customHeight="1">
      <c r="A12" s="141" t="s">
        <v>583</v>
      </c>
      <c r="B12" s="141"/>
      <c r="C12" s="141"/>
      <c r="D12" s="51">
        <f>AVERAGE(B4:H8 )</f>
        <v>2.1899999999999995</v>
      </c>
    </row>
    <row r="13" spans="1:9" ht="42" customHeight="1">
      <c r="A13" s="141" t="s">
        <v>585</v>
      </c>
      <c r="B13" s="141"/>
      <c r="C13" s="141"/>
      <c r="D13" s="13">
        <f>COUNTIF(B$4:H$8,"&lt;=0")</f>
        <v>11</v>
      </c>
    </row>
    <row r="14" spans="1:9" ht="41.25" customHeight="1">
      <c r="A14" s="141" t="s">
        <v>587</v>
      </c>
      <c r="B14" s="141"/>
      <c r="C14" s="141"/>
      <c r="D14" s="13">
        <f>COUNTIF(B$4:H$8,"&gt;0")</f>
        <v>19</v>
      </c>
    </row>
    <row r="15" spans="1:9" ht="40.5" customHeight="1">
      <c r="A15" s="141" t="s">
        <v>588</v>
      </c>
      <c r="B15" s="141"/>
      <c r="C15" s="141"/>
      <c r="D15" s="13">
        <f>COUNTIF(B$4:H$8,"&gt;"&amp;D12)</f>
        <v>14</v>
      </c>
    </row>
  </sheetData>
  <mergeCells count="5">
    <mergeCell ref="A1:D1"/>
    <mergeCell ref="A12:C12"/>
    <mergeCell ref="A13:C13"/>
    <mergeCell ref="A14:C14"/>
    <mergeCell ref="A15:C15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0"/>
  <dimension ref="A1:E42"/>
  <sheetViews>
    <sheetView workbookViewId="0">
      <selection activeCell="G12" sqref="G12"/>
    </sheetView>
  </sheetViews>
  <sheetFormatPr defaultColWidth="9.140625" defaultRowHeight="12.6"/>
  <cols>
    <col min="1" max="1" width="24.140625" style="9" customWidth="1"/>
    <col min="2" max="2" width="35.28515625" style="9" customWidth="1"/>
    <col min="3" max="3" width="7.42578125" style="9" customWidth="1"/>
    <col min="4" max="4" width="67" style="9" customWidth="1"/>
    <col min="5" max="16384" width="9.140625" style="9"/>
  </cols>
  <sheetData>
    <row r="1" spans="1:5" ht="14.45">
      <c r="A1" s="137" t="s">
        <v>604</v>
      </c>
      <c r="B1" s="137"/>
      <c r="D1" t="s">
        <v>605</v>
      </c>
      <c r="E1"/>
    </row>
    <row r="2" spans="1:5" ht="14.45">
      <c r="D2" t="s">
        <v>606</v>
      </c>
      <c r="E2"/>
    </row>
    <row r="3" spans="1:5" ht="14.45">
      <c r="A3" s="25" t="s">
        <v>607</v>
      </c>
      <c r="B3" s="63"/>
      <c r="D3" s="107" t="s">
        <v>164</v>
      </c>
      <c r="E3"/>
    </row>
    <row r="4" spans="1:5" ht="17.25" customHeight="1">
      <c r="A4" s="64">
        <v>42736</v>
      </c>
      <c r="D4" t="s">
        <v>608</v>
      </c>
      <c r="E4"/>
    </row>
    <row r="5" spans="1:5" ht="17.25" customHeight="1">
      <c r="A5" s="64">
        <v>42767</v>
      </c>
      <c r="D5" t="s">
        <v>399</v>
      </c>
      <c r="E5"/>
    </row>
    <row r="6" spans="1:5" ht="14.45">
      <c r="D6" t="s">
        <v>609</v>
      </c>
      <c r="E6"/>
    </row>
    <row r="7" spans="1:5" ht="34.5" customHeight="1">
      <c r="A7" s="101" t="s">
        <v>610</v>
      </c>
      <c r="B7" s="101" t="s">
        <v>611</v>
      </c>
      <c r="C7" s="41"/>
      <c r="D7" t="s">
        <v>612</v>
      </c>
      <c r="E7"/>
    </row>
    <row r="8" spans="1:5" ht="14.45">
      <c r="A8" s="65">
        <v>42756</v>
      </c>
      <c r="B8" s="58"/>
      <c r="C8" s="57"/>
      <c r="D8" t="s">
        <v>613</v>
      </c>
      <c r="E8"/>
    </row>
    <row r="9" spans="1:5" ht="14.45">
      <c r="A9" s="65">
        <v>42625</v>
      </c>
      <c r="B9" s="58"/>
      <c r="C9" s="57"/>
      <c r="D9" s="107" t="s">
        <v>178</v>
      </c>
      <c r="E9"/>
    </row>
    <row r="10" spans="1:5" ht="14.45">
      <c r="A10" s="65">
        <v>42735</v>
      </c>
      <c r="B10" s="58"/>
      <c r="C10" s="57"/>
      <c r="D10" s="110" t="s">
        <v>614</v>
      </c>
      <c r="E10"/>
    </row>
    <row r="11" spans="1:5" ht="14.45">
      <c r="A11" s="65">
        <v>42680</v>
      </c>
      <c r="B11" s="58"/>
      <c r="C11" s="57"/>
      <c r="D11" s="110" t="s">
        <v>615</v>
      </c>
      <c r="E11"/>
    </row>
    <row r="12" spans="1:5" ht="14.45">
      <c r="A12" s="65">
        <v>42774</v>
      </c>
      <c r="B12" s="58"/>
      <c r="C12" s="57"/>
      <c r="D12" s="110" t="s">
        <v>616</v>
      </c>
      <c r="E12"/>
    </row>
    <row r="13" spans="1:5" ht="14.45">
      <c r="A13" s="65">
        <v>42766</v>
      </c>
      <c r="B13" s="58"/>
      <c r="C13" s="57"/>
      <c r="D13" s="110" t="s">
        <v>617</v>
      </c>
      <c r="E13"/>
    </row>
    <row r="14" spans="1:5" ht="14.45">
      <c r="A14" s="65">
        <v>42767</v>
      </c>
      <c r="B14" s="58"/>
      <c r="C14" s="57"/>
      <c r="D14" s="110" t="s">
        <v>618</v>
      </c>
      <c r="E14"/>
    </row>
    <row r="15" spans="1:5" ht="14.45">
      <c r="A15" s="65">
        <v>42736</v>
      </c>
      <c r="B15" s="58"/>
      <c r="C15" s="57"/>
      <c r="D15" s="110" t="s">
        <v>619</v>
      </c>
      <c r="E15"/>
    </row>
    <row r="16" spans="1:5" ht="14.45">
      <c r="B16" s="57"/>
      <c r="C16" s="57"/>
      <c r="D16" s="110" t="s">
        <v>620</v>
      </c>
      <c r="E16"/>
    </row>
    <row r="17" spans="1:5" ht="14.45">
      <c r="B17" s="57"/>
      <c r="C17" s="57"/>
      <c r="D17" s="110" t="s">
        <v>621</v>
      </c>
      <c r="E17"/>
    </row>
    <row r="18" spans="1:5" ht="14.45">
      <c r="B18" s="57"/>
      <c r="C18" s="57"/>
      <c r="D18" s="110" t="s">
        <v>622</v>
      </c>
      <c r="E18"/>
    </row>
    <row r="19" spans="1:5" ht="14.45">
      <c r="B19" s="57"/>
      <c r="C19" s="57"/>
      <c r="D19" s="107" t="s">
        <v>101</v>
      </c>
      <c r="E19"/>
    </row>
    <row r="20" spans="1:5" ht="14.45">
      <c r="B20" s="57"/>
      <c r="C20" s="57"/>
      <c r="D20" s="108" t="s">
        <v>103</v>
      </c>
      <c r="E20"/>
    </row>
    <row r="21" spans="1:5" ht="14.45">
      <c r="B21" s="57"/>
      <c r="C21" s="57"/>
      <c r="D21" t="s">
        <v>352</v>
      </c>
      <c r="E21"/>
    </row>
    <row r="22" spans="1:5" ht="14.45">
      <c r="B22" s="57"/>
      <c r="C22" s="57"/>
      <c r="D22" t="s">
        <v>623</v>
      </c>
      <c r="E22"/>
    </row>
    <row r="23" spans="1:5" ht="14.45">
      <c r="B23" s="57"/>
      <c r="C23" s="57"/>
      <c r="D23" t="s">
        <v>624</v>
      </c>
      <c r="E23"/>
    </row>
    <row r="24" spans="1:5" ht="14.45">
      <c r="B24" s="57"/>
      <c r="C24" s="57"/>
      <c r="D24" t="s">
        <v>625</v>
      </c>
      <c r="E24"/>
    </row>
    <row r="25" spans="1:5" ht="14.45">
      <c r="B25" s="57"/>
      <c r="C25" s="57"/>
      <c r="D25" s="112" t="s">
        <v>626</v>
      </c>
      <c r="E25" s="112"/>
    </row>
    <row r="26" spans="1:5" ht="14.45">
      <c r="B26" s="57"/>
      <c r="C26" s="57"/>
      <c r="D26" s="112" t="s">
        <v>627</v>
      </c>
      <c r="E26" s="112">
        <v>8</v>
      </c>
    </row>
    <row r="27" spans="1:5" ht="15.75" customHeight="1">
      <c r="A27" s="41"/>
      <c r="B27" s="57"/>
      <c r="C27" s="57"/>
      <c r="D27" s="112" t="s">
        <v>628</v>
      </c>
      <c r="E27" s="112">
        <v>-1</v>
      </c>
    </row>
    <row r="28" spans="1:5" ht="14.45">
      <c r="C28" s="57"/>
      <c r="D28" s="112" t="s">
        <v>629</v>
      </c>
      <c r="E28" s="112">
        <v>-1</v>
      </c>
    </row>
    <row r="29" spans="1:5" ht="14.45">
      <c r="D29" s="112" t="s">
        <v>630</v>
      </c>
      <c r="E29" s="112">
        <v>-1</v>
      </c>
    </row>
    <row r="30" spans="1:5" ht="14.45">
      <c r="D30" s="112" t="s">
        <v>631</v>
      </c>
      <c r="E30" s="112">
        <v>-1</v>
      </c>
    </row>
    <row r="31" spans="1:5" ht="14.45">
      <c r="D31" s="112" t="s">
        <v>525</v>
      </c>
      <c r="E31" s="112">
        <v>-1</v>
      </c>
    </row>
    <row r="32" spans="1:5" ht="14.45">
      <c r="D32" s="112" t="s">
        <v>526</v>
      </c>
      <c r="E32" s="112">
        <v>-1</v>
      </c>
    </row>
    <row r="33" spans="4:5" ht="14.45">
      <c r="D33" s="112" t="s">
        <v>527</v>
      </c>
      <c r="E33" s="112">
        <v>-1</v>
      </c>
    </row>
    <row r="34" spans="4:5" ht="14.45">
      <c r="D34" s="112" t="s">
        <v>465</v>
      </c>
      <c r="E34" s="112">
        <v>-1</v>
      </c>
    </row>
    <row r="35" spans="4:5" ht="14.45">
      <c r="D35" s="112" t="s">
        <v>632</v>
      </c>
      <c r="E35" s="112">
        <v>1</v>
      </c>
    </row>
    <row r="36" spans="4:5" ht="14.45">
      <c r="D36" s="112" t="s">
        <v>633</v>
      </c>
      <c r="E36" s="112">
        <v>9</v>
      </c>
    </row>
    <row r="37" spans="4:5" ht="14.45">
      <c r="D37" s="112" t="s">
        <v>634</v>
      </c>
      <c r="E37" s="112"/>
    </row>
    <row r="38" spans="4:5" ht="14.45">
      <c r="D38" s="112" t="s">
        <v>635</v>
      </c>
      <c r="E38" s="112"/>
    </row>
    <row r="39" spans="4:5" ht="14.45">
      <c r="D39" s="112" t="s">
        <v>127</v>
      </c>
      <c r="E39" s="112"/>
    </row>
    <row r="40" spans="4:5" ht="14.45">
      <c r="D40" s="112" t="s">
        <v>636</v>
      </c>
      <c r="E40" s="112">
        <v>2</v>
      </c>
    </row>
    <row r="41" spans="4:5" ht="14.45">
      <c r="D41" s="112" t="s">
        <v>637</v>
      </c>
      <c r="E41" s="112" t="s">
        <v>638</v>
      </c>
    </row>
    <row r="42" spans="4:5" ht="14.45">
      <c r="D42" s="109" t="s">
        <v>210</v>
      </c>
      <c r="E42"/>
    </row>
  </sheetData>
  <mergeCells count="1">
    <mergeCell ref="A1:B1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1"/>
  <dimension ref="A1:H28"/>
  <sheetViews>
    <sheetView workbookViewId="0">
      <selection activeCell="B8" sqref="B8"/>
    </sheetView>
  </sheetViews>
  <sheetFormatPr defaultColWidth="9.140625" defaultRowHeight="12.6"/>
  <cols>
    <col min="1" max="1" width="24.140625" style="9" customWidth="1"/>
    <col min="2" max="2" width="35.28515625" style="9" customWidth="1"/>
    <col min="3" max="3" width="13" style="9" customWidth="1"/>
    <col min="4" max="4" width="13.140625" style="9" customWidth="1"/>
    <col min="5" max="16384" width="9.140625" style="9"/>
  </cols>
  <sheetData>
    <row r="1" spans="1:8" ht="14.1">
      <c r="A1" s="137" t="s">
        <v>604</v>
      </c>
      <c r="B1" s="137"/>
    </row>
    <row r="3" spans="1:8" ht="12.95">
      <c r="A3" s="25" t="s">
        <v>607</v>
      </c>
      <c r="B3" s="63"/>
    </row>
    <row r="4" spans="1:8" ht="17.25" customHeight="1">
      <c r="A4" s="64">
        <v>42736</v>
      </c>
    </row>
    <row r="5" spans="1:8" ht="17.25" customHeight="1">
      <c r="A5" s="64">
        <v>42767</v>
      </c>
    </row>
    <row r="7" spans="1:8" ht="53.25" customHeight="1">
      <c r="A7" s="101" t="s">
        <v>610</v>
      </c>
      <c r="B7" s="101" t="s">
        <v>611</v>
      </c>
      <c r="C7" s="41"/>
      <c r="D7" s="41"/>
    </row>
    <row r="8" spans="1:8">
      <c r="A8" s="64">
        <v>42756</v>
      </c>
      <c r="B8" s="58" t="str">
        <f>IF(A8&lt;A$4,"Nacionalinė valiuta",IF(A8&lt;A$5,"Nacionalinė valiuta ir euras","Euras"))</f>
        <v>Nacionalinė valiuta ir euras</v>
      </c>
      <c r="C8" s="57"/>
      <c r="E8" s="57"/>
      <c r="F8" s="57"/>
      <c r="G8" s="57"/>
      <c r="H8" s="57"/>
    </row>
    <row r="9" spans="1:8">
      <c r="A9" s="64">
        <v>42625</v>
      </c>
      <c r="B9" s="58" t="str">
        <f t="shared" ref="B9:B15" si="0">IF(A9&lt;A$4,"Nacionalinė valiuta",IF(A9&lt;A$5,"Nacionalinė valiuta ir euras","Euras"))</f>
        <v>Nacionalinė valiuta</v>
      </c>
      <c r="C9" s="57"/>
      <c r="E9" s="57"/>
      <c r="F9" s="57"/>
      <c r="G9" s="57"/>
      <c r="H9" s="57"/>
    </row>
    <row r="10" spans="1:8">
      <c r="A10" s="64">
        <v>42735</v>
      </c>
      <c r="B10" s="58" t="str">
        <f t="shared" si="0"/>
        <v>Nacionalinė valiuta</v>
      </c>
      <c r="C10" s="57"/>
      <c r="E10" s="57"/>
      <c r="F10" s="57"/>
      <c r="G10" s="57"/>
      <c r="H10" s="57"/>
    </row>
    <row r="11" spans="1:8">
      <c r="A11" s="64">
        <v>42680</v>
      </c>
      <c r="B11" s="58" t="str">
        <f t="shared" si="0"/>
        <v>Nacionalinė valiuta</v>
      </c>
      <c r="C11" s="57"/>
      <c r="E11" s="57"/>
      <c r="F11" s="57"/>
      <c r="G11" s="57"/>
      <c r="H11" s="57"/>
    </row>
    <row r="12" spans="1:8">
      <c r="A12" s="64">
        <v>42774</v>
      </c>
      <c r="B12" s="58" t="str">
        <f t="shared" si="0"/>
        <v>Euras</v>
      </c>
      <c r="C12" s="57"/>
      <c r="E12" s="57"/>
      <c r="F12" s="57"/>
      <c r="G12" s="57"/>
      <c r="H12" s="57"/>
    </row>
    <row r="13" spans="1:8">
      <c r="A13" s="64">
        <v>42766</v>
      </c>
      <c r="B13" s="58" t="str">
        <f t="shared" si="0"/>
        <v>Nacionalinė valiuta ir euras</v>
      </c>
      <c r="C13" s="57"/>
      <c r="E13" s="57"/>
      <c r="F13" s="57"/>
      <c r="G13" s="57"/>
      <c r="H13" s="57"/>
    </row>
    <row r="14" spans="1:8">
      <c r="A14" s="64">
        <v>42767</v>
      </c>
      <c r="B14" s="58" t="str">
        <f t="shared" si="0"/>
        <v>Euras</v>
      </c>
      <c r="C14" s="57"/>
      <c r="E14" s="57"/>
      <c r="F14" s="57"/>
      <c r="G14" s="57"/>
      <c r="H14" s="57"/>
    </row>
    <row r="15" spans="1:8">
      <c r="A15" s="64">
        <v>42736</v>
      </c>
      <c r="B15" s="58" t="str">
        <f t="shared" si="0"/>
        <v>Nacionalinė valiuta ir euras</v>
      </c>
      <c r="C15" s="57"/>
      <c r="E15" s="57"/>
      <c r="F15" s="57"/>
      <c r="G15" s="57"/>
      <c r="H15" s="57"/>
    </row>
    <row r="16" spans="1:8">
      <c r="B16" s="57"/>
      <c r="C16" s="57"/>
      <c r="E16" s="57"/>
      <c r="F16" s="57"/>
      <c r="G16" s="57"/>
      <c r="H16" s="57"/>
    </row>
    <row r="17" spans="1:8">
      <c r="B17" s="57"/>
      <c r="C17" s="57"/>
      <c r="E17" s="57"/>
      <c r="F17" s="57"/>
      <c r="G17" s="57"/>
      <c r="H17" s="57"/>
    </row>
    <row r="18" spans="1:8">
      <c r="B18" s="57"/>
      <c r="C18" s="57"/>
      <c r="E18" s="57"/>
      <c r="F18" s="57"/>
      <c r="G18" s="57"/>
      <c r="H18" s="57"/>
    </row>
    <row r="19" spans="1:8">
      <c r="B19" s="57"/>
      <c r="C19" s="57"/>
      <c r="E19" s="57"/>
      <c r="F19" s="57"/>
      <c r="G19" s="57"/>
      <c r="H19" s="57"/>
    </row>
    <row r="20" spans="1:8">
      <c r="B20" s="57"/>
      <c r="C20" s="57"/>
      <c r="E20" s="57"/>
      <c r="F20" s="57"/>
      <c r="G20" s="57"/>
      <c r="H20" s="57"/>
    </row>
    <row r="21" spans="1:8">
      <c r="B21" s="57"/>
      <c r="C21" s="57"/>
      <c r="E21" s="57"/>
      <c r="F21" s="57"/>
      <c r="G21" s="57"/>
      <c r="H21" s="57"/>
    </row>
    <row r="22" spans="1:8">
      <c r="B22" s="57"/>
      <c r="C22" s="57"/>
      <c r="E22" s="57"/>
      <c r="F22" s="57"/>
      <c r="G22" s="57"/>
      <c r="H22" s="57"/>
    </row>
    <row r="23" spans="1:8">
      <c r="B23" s="57"/>
      <c r="C23" s="57"/>
      <c r="E23" s="57"/>
      <c r="F23" s="57"/>
      <c r="G23" s="57"/>
      <c r="H23" s="57"/>
    </row>
    <row r="24" spans="1:8">
      <c r="B24" s="57"/>
      <c r="C24" s="57"/>
      <c r="E24" s="57"/>
      <c r="F24" s="57"/>
      <c r="G24" s="57"/>
      <c r="H24" s="57"/>
    </row>
    <row r="25" spans="1:8">
      <c r="B25" s="57"/>
      <c r="C25" s="57"/>
      <c r="E25" s="57"/>
      <c r="F25" s="57"/>
      <c r="G25" s="57"/>
      <c r="H25" s="57"/>
    </row>
    <row r="26" spans="1:8">
      <c r="B26" s="57"/>
      <c r="C26" s="57"/>
      <c r="E26" s="57"/>
      <c r="F26" s="57"/>
      <c r="G26" s="57"/>
      <c r="H26" s="57"/>
    </row>
    <row r="27" spans="1:8" ht="25.5" customHeight="1">
      <c r="A27" s="41"/>
      <c r="B27" s="57"/>
      <c r="C27" s="57"/>
      <c r="D27" s="57"/>
      <c r="E27" s="57"/>
      <c r="F27" s="57"/>
      <c r="G27" s="57"/>
      <c r="H27" s="57"/>
    </row>
    <row r="28" spans="1:8">
      <c r="C28" s="57"/>
      <c r="D28" s="57"/>
      <c r="E28" s="57"/>
      <c r="F28" s="57"/>
      <c r="G28" s="57"/>
      <c r="H28" s="57"/>
    </row>
  </sheetData>
  <mergeCells count="1">
    <mergeCell ref="A1:B1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2"/>
  <dimension ref="A1:G25"/>
  <sheetViews>
    <sheetView workbookViewId="0">
      <selection activeCell="F16" sqref="F16:G24"/>
    </sheetView>
  </sheetViews>
  <sheetFormatPr defaultColWidth="9.140625" defaultRowHeight="12.6"/>
  <cols>
    <col min="1" max="1" width="17.7109375" style="9" customWidth="1"/>
    <col min="2" max="2" width="13" style="9" customWidth="1"/>
    <col min="3" max="3" width="13.140625" style="9" customWidth="1"/>
    <col min="4" max="4" width="18.5703125" style="9" customWidth="1"/>
    <col min="5" max="5" width="9.140625" style="9"/>
    <col min="6" max="6" width="68.85546875" style="9" customWidth="1"/>
    <col min="7" max="16384" width="9.140625" style="9"/>
  </cols>
  <sheetData>
    <row r="1" spans="1:7" ht="14.45">
      <c r="A1" s="8" t="s">
        <v>639</v>
      </c>
      <c r="F1" t="s">
        <v>640</v>
      </c>
      <c r="G1"/>
    </row>
    <row r="2" spans="1:7" ht="14.45">
      <c r="A2" s="8"/>
      <c r="F2" s="107" t="s">
        <v>164</v>
      </c>
      <c r="G2"/>
    </row>
    <row r="3" spans="1:7" ht="14.45">
      <c r="A3" s="146" t="s">
        <v>641</v>
      </c>
      <c r="B3" s="146"/>
      <c r="F3" t="s">
        <v>642</v>
      </c>
      <c r="G3"/>
    </row>
    <row r="4" spans="1:7" ht="53.25" customHeight="1">
      <c r="A4" s="101" t="s">
        <v>643</v>
      </c>
      <c r="B4" s="101" t="s">
        <v>644</v>
      </c>
      <c r="C4" s="101" t="s">
        <v>645</v>
      </c>
      <c r="D4" s="101" t="s">
        <v>646</v>
      </c>
      <c r="F4" t="s">
        <v>647</v>
      </c>
      <c r="G4"/>
    </row>
    <row r="5" spans="1:7" ht="14.45">
      <c r="A5" s="58" t="s">
        <v>648</v>
      </c>
      <c r="B5" s="66" t="s">
        <v>649</v>
      </c>
      <c r="C5" s="13">
        <v>6</v>
      </c>
      <c r="D5" s="58"/>
      <c r="E5" s="57"/>
      <c r="F5" t="s">
        <v>650</v>
      </c>
      <c r="G5"/>
    </row>
    <row r="6" spans="1:7" ht="14.45">
      <c r="A6" s="58" t="s">
        <v>651</v>
      </c>
      <c r="B6" s="67" t="s">
        <v>649</v>
      </c>
      <c r="C6" s="13">
        <v>7</v>
      </c>
      <c r="D6" s="58"/>
      <c r="E6" s="57"/>
      <c r="F6" t="s">
        <v>652</v>
      </c>
      <c r="G6"/>
    </row>
    <row r="7" spans="1:7" ht="14.45">
      <c r="A7" s="58" t="s">
        <v>653</v>
      </c>
      <c r="B7" s="67" t="s">
        <v>654</v>
      </c>
      <c r="C7" s="13">
        <v>8</v>
      </c>
      <c r="D7" s="58"/>
      <c r="E7" s="57"/>
      <c r="F7" t="s">
        <v>655</v>
      </c>
      <c r="G7"/>
    </row>
    <row r="8" spans="1:7" ht="14.45">
      <c r="A8" s="58" t="s">
        <v>656</v>
      </c>
      <c r="B8" s="67" t="s">
        <v>649</v>
      </c>
      <c r="C8" s="13">
        <v>9</v>
      </c>
      <c r="D8" s="58"/>
      <c r="E8" s="57"/>
      <c r="F8" s="107" t="s">
        <v>178</v>
      </c>
      <c r="G8"/>
    </row>
    <row r="9" spans="1:7" ht="14.45">
      <c r="A9" s="58" t="s">
        <v>657</v>
      </c>
      <c r="B9" s="67" t="s">
        <v>654</v>
      </c>
      <c r="C9" s="13">
        <v>7</v>
      </c>
      <c r="D9" s="58"/>
      <c r="E9" s="57"/>
      <c r="F9" t="s">
        <v>658</v>
      </c>
      <c r="G9"/>
    </row>
    <row r="10" spans="1:7" ht="14.45">
      <c r="A10" s="58" t="s">
        <v>659</v>
      </c>
      <c r="B10" s="67" t="s">
        <v>649</v>
      </c>
      <c r="C10" s="13">
        <v>6</v>
      </c>
      <c r="D10" s="58"/>
      <c r="E10" s="57"/>
      <c r="F10" t="s">
        <v>660</v>
      </c>
      <c r="G10"/>
    </row>
    <row r="11" spans="1:7" ht="14.45">
      <c r="A11" s="58" t="s">
        <v>661</v>
      </c>
      <c r="B11" s="67" t="s">
        <v>654</v>
      </c>
      <c r="C11" s="13">
        <v>7</v>
      </c>
      <c r="D11" s="58"/>
      <c r="E11" s="57"/>
      <c r="F11" t="s">
        <v>662</v>
      </c>
      <c r="G11"/>
    </row>
    <row r="12" spans="1:7" ht="14.45">
      <c r="A12" s="58" t="s">
        <v>663</v>
      </c>
      <c r="B12" s="67" t="s">
        <v>654</v>
      </c>
      <c r="C12" s="13">
        <v>8</v>
      </c>
      <c r="D12" s="58"/>
      <c r="E12" s="57"/>
      <c r="F12" t="s">
        <v>664</v>
      </c>
      <c r="G12"/>
    </row>
    <row r="13" spans="1:7" ht="14.45">
      <c r="A13" s="58" t="s">
        <v>665</v>
      </c>
      <c r="B13" s="67" t="s">
        <v>649</v>
      </c>
      <c r="C13" s="13">
        <v>12</v>
      </c>
      <c r="D13" s="58"/>
      <c r="E13" s="57"/>
      <c r="F13" s="107" t="s">
        <v>101</v>
      </c>
      <c r="G13"/>
    </row>
    <row r="14" spans="1:7" ht="14.45">
      <c r="A14" s="58" t="s">
        <v>666</v>
      </c>
      <c r="B14" s="67" t="s">
        <v>654</v>
      </c>
      <c r="C14" s="13">
        <v>8</v>
      </c>
      <c r="D14" s="58"/>
      <c r="E14" s="57"/>
      <c r="F14" s="108" t="s">
        <v>103</v>
      </c>
      <c r="G14"/>
    </row>
    <row r="15" spans="1:7" ht="14.45">
      <c r="A15" s="58" t="s">
        <v>667</v>
      </c>
      <c r="B15" s="67" t="s">
        <v>649</v>
      </c>
      <c r="C15" s="13">
        <v>9</v>
      </c>
      <c r="D15" s="58"/>
      <c r="E15" s="57"/>
      <c r="F15" t="s">
        <v>352</v>
      </c>
      <c r="G15"/>
    </row>
    <row r="16" spans="1:7" ht="14.45">
      <c r="A16" s="58" t="s">
        <v>668</v>
      </c>
      <c r="B16" s="67" t="s">
        <v>654</v>
      </c>
      <c r="C16" s="13">
        <v>7</v>
      </c>
      <c r="D16" s="58"/>
      <c r="E16" s="57"/>
      <c r="F16" s="112" t="s">
        <v>669</v>
      </c>
      <c r="G16" s="112">
        <v>5</v>
      </c>
    </row>
    <row r="17" spans="1:7" ht="14.45">
      <c r="A17" s="58" t="s">
        <v>670</v>
      </c>
      <c r="B17" s="67" t="s">
        <v>654</v>
      </c>
      <c r="C17" s="13">
        <v>6</v>
      </c>
      <c r="D17" s="58"/>
      <c r="E17" s="57"/>
      <c r="F17" s="112" t="s">
        <v>521</v>
      </c>
      <c r="G17" s="112">
        <v>-1</v>
      </c>
    </row>
    <row r="18" spans="1:7" ht="14.45">
      <c r="A18" s="58" t="s">
        <v>671</v>
      </c>
      <c r="B18" s="67" t="s">
        <v>649</v>
      </c>
      <c r="C18" s="13">
        <v>11</v>
      </c>
      <c r="D18" s="58"/>
      <c r="E18" s="57"/>
      <c r="F18" s="112" t="s">
        <v>522</v>
      </c>
      <c r="G18" s="112">
        <v>-1</v>
      </c>
    </row>
    <row r="19" spans="1:7" ht="14.45">
      <c r="A19" s="58" t="s">
        <v>672</v>
      </c>
      <c r="B19" s="67" t="s">
        <v>649</v>
      </c>
      <c r="C19" s="13">
        <v>10</v>
      </c>
      <c r="D19" s="58"/>
      <c r="E19" s="57"/>
      <c r="F19" s="112" t="s">
        <v>673</v>
      </c>
      <c r="G19" s="112">
        <v>-1</v>
      </c>
    </row>
    <row r="20" spans="1:7" ht="14.45">
      <c r="A20" s="58" t="s">
        <v>674</v>
      </c>
      <c r="B20" s="67" t="s">
        <v>649</v>
      </c>
      <c r="C20" s="13">
        <v>8</v>
      </c>
      <c r="D20" s="58"/>
      <c r="E20" s="57"/>
      <c r="F20" s="112" t="s">
        <v>675</v>
      </c>
      <c r="G20" s="112">
        <v>-1</v>
      </c>
    </row>
    <row r="21" spans="1:7" ht="14.45">
      <c r="A21" s="58" t="s">
        <v>676</v>
      </c>
      <c r="B21" s="67" t="s">
        <v>654</v>
      </c>
      <c r="C21" s="13">
        <v>9</v>
      </c>
      <c r="D21" s="58"/>
      <c r="E21" s="57"/>
      <c r="F21" s="112" t="s">
        <v>525</v>
      </c>
      <c r="G21" s="112">
        <v>-1</v>
      </c>
    </row>
    <row r="22" spans="1:7" ht="14.45">
      <c r="A22" s="58" t="s">
        <v>677</v>
      </c>
      <c r="B22" s="67" t="s">
        <v>654</v>
      </c>
      <c r="C22" s="13">
        <v>7</v>
      </c>
      <c r="D22" s="58"/>
      <c r="E22" s="57"/>
      <c r="F22" s="112" t="s">
        <v>526</v>
      </c>
      <c r="G22" s="112">
        <v>-1</v>
      </c>
    </row>
    <row r="23" spans="1:7" ht="14.45">
      <c r="A23" s="58" t="s">
        <v>678</v>
      </c>
      <c r="B23" s="67" t="s">
        <v>649</v>
      </c>
      <c r="C23" s="13">
        <v>9</v>
      </c>
      <c r="D23" s="58"/>
      <c r="E23" s="57"/>
      <c r="F23" s="112" t="s">
        <v>527</v>
      </c>
      <c r="G23" s="112">
        <v>1</v>
      </c>
    </row>
    <row r="24" spans="1:7" ht="14.45">
      <c r="A24" s="58" t="s">
        <v>679</v>
      </c>
      <c r="B24" s="66" t="s">
        <v>649</v>
      </c>
      <c r="C24" s="13">
        <v>6</v>
      </c>
      <c r="D24" s="58"/>
      <c r="E24" s="57"/>
      <c r="F24" s="112" t="s">
        <v>680</v>
      </c>
      <c r="G24" s="112">
        <v>6</v>
      </c>
    </row>
    <row r="25" spans="1:7" ht="14.45">
      <c r="F25" s="109" t="s">
        <v>681</v>
      </c>
      <c r="G25"/>
    </row>
  </sheetData>
  <mergeCells count="1">
    <mergeCell ref="A3:B3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3"/>
  <dimension ref="A1:G24"/>
  <sheetViews>
    <sheetView workbookViewId="0">
      <selection activeCell="B5" sqref="B5:B24"/>
    </sheetView>
  </sheetViews>
  <sheetFormatPr defaultColWidth="9.140625" defaultRowHeight="12.6"/>
  <cols>
    <col min="1" max="1" width="17.7109375" style="9" customWidth="1"/>
    <col min="2" max="2" width="13" style="9" customWidth="1"/>
    <col min="3" max="3" width="13.140625" style="9" customWidth="1"/>
    <col min="4" max="4" width="18.5703125" style="9" customWidth="1"/>
    <col min="5" max="16384" width="9.140625" style="9"/>
  </cols>
  <sheetData>
    <row r="1" spans="1:7" ht="14.1">
      <c r="A1" s="8" t="s">
        <v>639</v>
      </c>
    </row>
    <row r="2" spans="1:7" ht="14.1">
      <c r="A2" s="8"/>
    </row>
    <row r="3" spans="1:7" ht="12.95">
      <c r="A3" s="146" t="s">
        <v>641</v>
      </c>
      <c r="B3" s="146"/>
    </row>
    <row r="4" spans="1:7" ht="53.25" customHeight="1">
      <c r="A4" s="101" t="s">
        <v>643</v>
      </c>
      <c r="B4" s="101" t="s">
        <v>644</v>
      </c>
      <c r="C4" s="101" t="s">
        <v>645</v>
      </c>
      <c r="D4" s="101" t="s">
        <v>646</v>
      </c>
    </row>
    <row r="5" spans="1:7">
      <c r="A5" s="58" t="s">
        <v>648</v>
      </c>
      <c r="B5" s="67" t="s">
        <v>649</v>
      </c>
      <c r="C5" s="13">
        <v>6</v>
      </c>
      <c r="D5" s="58" t="str">
        <f>IF(AND(B5="M",C5&gt;=7,C5&lt;=10),A5,"")</f>
        <v/>
      </c>
      <c r="E5" s="57"/>
      <c r="F5" s="57"/>
      <c r="G5" s="57"/>
    </row>
    <row r="6" spans="1:7">
      <c r="A6" s="58" t="s">
        <v>651</v>
      </c>
      <c r="B6" s="67" t="s">
        <v>649</v>
      </c>
      <c r="C6" s="13">
        <v>7</v>
      </c>
      <c r="D6" s="58" t="str">
        <f t="shared" ref="D6:D24" si="0">IF(AND(B6="M",C6&gt;=7,C6&lt;=10),A6,"")</f>
        <v>Nijolė Kagaitė</v>
      </c>
      <c r="E6" s="57"/>
      <c r="F6" s="57"/>
      <c r="G6" s="57"/>
    </row>
    <row r="7" spans="1:7">
      <c r="A7" s="58" t="s">
        <v>653</v>
      </c>
      <c r="B7" s="67" t="s">
        <v>654</v>
      </c>
      <c r="C7" s="13">
        <v>8</v>
      </c>
      <c r="D7" s="58" t="str">
        <f t="shared" si="0"/>
        <v/>
      </c>
      <c r="E7" s="57"/>
      <c r="F7" s="57"/>
      <c r="G7" s="57"/>
    </row>
    <row r="8" spans="1:7">
      <c r="A8" s="58" t="s">
        <v>656</v>
      </c>
      <c r="B8" s="67" t="s">
        <v>649</v>
      </c>
      <c r="C8" s="13">
        <v>9</v>
      </c>
      <c r="D8" s="58" t="str">
        <f t="shared" si="0"/>
        <v>Gytė Cynaitė</v>
      </c>
      <c r="E8" s="57"/>
      <c r="F8" s="57"/>
      <c r="G8" s="57"/>
    </row>
    <row r="9" spans="1:7">
      <c r="A9" s="58" t="s">
        <v>657</v>
      </c>
      <c r="B9" s="67" t="s">
        <v>654</v>
      </c>
      <c r="C9" s="13">
        <v>7</v>
      </c>
      <c r="D9" s="58" t="str">
        <f t="shared" si="0"/>
        <v/>
      </c>
      <c r="E9" s="57"/>
      <c r="F9" s="57"/>
      <c r="G9" s="57"/>
    </row>
    <row r="10" spans="1:7">
      <c r="A10" s="58" t="s">
        <v>659</v>
      </c>
      <c r="B10" s="67" t="s">
        <v>649</v>
      </c>
      <c r="C10" s="13">
        <v>6</v>
      </c>
      <c r="D10" s="58" t="str">
        <f t="shared" si="0"/>
        <v/>
      </c>
      <c r="E10" s="57"/>
      <c r="F10" s="57"/>
      <c r="G10" s="57"/>
    </row>
    <row r="11" spans="1:7">
      <c r="A11" s="58" t="s">
        <v>661</v>
      </c>
      <c r="B11" s="67" t="s">
        <v>654</v>
      </c>
      <c r="C11" s="13">
        <v>7</v>
      </c>
      <c r="D11" s="58" t="str">
        <f t="shared" si="0"/>
        <v/>
      </c>
      <c r="E11" s="57"/>
      <c r="F11" s="57"/>
      <c r="G11" s="57"/>
    </row>
    <row r="12" spans="1:7">
      <c r="A12" s="58" t="s">
        <v>663</v>
      </c>
      <c r="B12" s="67" t="s">
        <v>654</v>
      </c>
      <c r="C12" s="13">
        <v>8</v>
      </c>
      <c r="D12" s="58" t="str">
        <f t="shared" si="0"/>
        <v/>
      </c>
      <c r="E12" s="57"/>
      <c r="F12" s="57"/>
      <c r="G12" s="57"/>
    </row>
    <row r="13" spans="1:7">
      <c r="A13" s="58" t="s">
        <v>665</v>
      </c>
      <c r="B13" s="67" t="s">
        <v>649</v>
      </c>
      <c r="C13" s="13">
        <v>12</v>
      </c>
      <c r="D13" s="58" t="str">
        <f t="shared" si="0"/>
        <v/>
      </c>
      <c r="E13" s="57"/>
      <c r="F13" s="57"/>
      <c r="G13" s="57"/>
    </row>
    <row r="14" spans="1:7">
      <c r="A14" s="58" t="s">
        <v>666</v>
      </c>
      <c r="B14" s="67" t="s">
        <v>654</v>
      </c>
      <c r="C14" s="13">
        <v>8</v>
      </c>
      <c r="D14" s="58" t="str">
        <f t="shared" si="0"/>
        <v/>
      </c>
      <c r="E14" s="57"/>
      <c r="F14" s="57"/>
      <c r="G14" s="57"/>
    </row>
    <row r="15" spans="1:7">
      <c r="A15" s="58" t="s">
        <v>667</v>
      </c>
      <c r="B15" s="67" t="s">
        <v>649</v>
      </c>
      <c r="C15" s="13">
        <v>9</v>
      </c>
      <c r="D15" s="58" t="str">
        <f t="shared" si="0"/>
        <v>Simona Brazaitė</v>
      </c>
      <c r="E15" s="57"/>
      <c r="F15" s="57"/>
      <c r="G15" s="57"/>
    </row>
    <row r="16" spans="1:7">
      <c r="A16" s="58" t="s">
        <v>668</v>
      </c>
      <c r="B16" s="67" t="s">
        <v>654</v>
      </c>
      <c r="C16" s="13">
        <v>7</v>
      </c>
      <c r="D16" s="58" t="str">
        <f t="shared" si="0"/>
        <v/>
      </c>
      <c r="E16" s="57"/>
      <c r="F16" s="57"/>
      <c r="G16" s="57"/>
    </row>
    <row r="17" spans="1:7">
      <c r="A17" s="58" t="s">
        <v>670</v>
      </c>
      <c r="B17" s="67" t="s">
        <v>654</v>
      </c>
      <c r="C17" s="13">
        <v>6</v>
      </c>
      <c r="D17" s="58" t="str">
        <f t="shared" si="0"/>
        <v/>
      </c>
      <c r="E17" s="57"/>
      <c r="F17" s="57"/>
      <c r="G17" s="57"/>
    </row>
    <row r="18" spans="1:7">
      <c r="A18" s="58" t="s">
        <v>671</v>
      </c>
      <c r="B18" s="67" t="s">
        <v>649</v>
      </c>
      <c r="C18" s="13">
        <v>11</v>
      </c>
      <c r="D18" s="58" t="str">
        <f t="shared" si="0"/>
        <v/>
      </c>
      <c r="E18" s="57"/>
      <c r="F18" s="57"/>
      <c r="G18" s="57"/>
    </row>
    <row r="19" spans="1:7">
      <c r="A19" s="58" t="s">
        <v>672</v>
      </c>
      <c r="B19" s="67" t="s">
        <v>649</v>
      </c>
      <c r="C19" s="13">
        <v>10</v>
      </c>
      <c r="D19" s="58" t="str">
        <f t="shared" si="0"/>
        <v>Kotryna Balinska</v>
      </c>
      <c r="E19" s="57"/>
      <c r="F19" s="57"/>
      <c r="G19" s="57"/>
    </row>
    <row r="20" spans="1:7">
      <c r="A20" s="58" t="s">
        <v>674</v>
      </c>
      <c r="B20" s="67" t="s">
        <v>649</v>
      </c>
      <c r="C20" s="13">
        <v>8</v>
      </c>
      <c r="D20" s="58" t="str">
        <f t="shared" si="0"/>
        <v>Viltė Stonytė</v>
      </c>
      <c r="E20" s="57"/>
      <c r="F20" s="57"/>
      <c r="G20" s="57"/>
    </row>
    <row r="21" spans="1:7">
      <c r="A21" s="58" t="s">
        <v>676</v>
      </c>
      <c r="B21" s="67" t="s">
        <v>654</v>
      </c>
      <c r="C21" s="13">
        <v>9</v>
      </c>
      <c r="D21" s="58" t="str">
        <f t="shared" si="0"/>
        <v/>
      </c>
      <c r="E21" s="57"/>
      <c r="F21" s="57"/>
      <c r="G21" s="57"/>
    </row>
    <row r="22" spans="1:7">
      <c r="A22" s="58" t="s">
        <v>677</v>
      </c>
      <c r="B22" s="67" t="s">
        <v>654</v>
      </c>
      <c r="C22" s="13">
        <v>7</v>
      </c>
      <c r="D22" s="58" t="str">
        <f t="shared" si="0"/>
        <v/>
      </c>
      <c r="E22" s="57"/>
      <c r="F22" s="57"/>
      <c r="G22" s="57"/>
    </row>
    <row r="23" spans="1:7">
      <c r="A23" s="58" t="s">
        <v>682</v>
      </c>
      <c r="B23" s="67" t="s">
        <v>649</v>
      </c>
      <c r="C23" s="13">
        <v>9</v>
      </c>
      <c r="D23" s="58" t="str">
        <f t="shared" si="0"/>
        <v>Valė Galonytė</v>
      </c>
      <c r="E23" s="57"/>
      <c r="F23" s="57"/>
      <c r="G23" s="57"/>
    </row>
    <row r="24" spans="1:7">
      <c r="A24" s="58" t="s">
        <v>679</v>
      </c>
      <c r="B24" s="67" t="s">
        <v>649</v>
      </c>
      <c r="C24" s="13">
        <v>6</v>
      </c>
      <c r="D24" s="58" t="str">
        <f t="shared" si="0"/>
        <v/>
      </c>
      <c r="E24" s="57"/>
      <c r="F24" s="57"/>
      <c r="G24" s="57"/>
    </row>
  </sheetData>
  <mergeCells count="1">
    <mergeCell ref="A3:B3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4"/>
  <dimension ref="A1:G28"/>
  <sheetViews>
    <sheetView workbookViewId="0"/>
  </sheetViews>
  <sheetFormatPr defaultColWidth="9.140625" defaultRowHeight="12.6"/>
  <cols>
    <col min="1" max="1" width="31.140625" style="9" customWidth="1"/>
    <col min="2" max="2" width="11.7109375" style="9" customWidth="1"/>
    <col min="3" max="3" width="18.5703125" style="9" customWidth="1"/>
    <col min="4" max="4" width="16" style="9" customWidth="1"/>
    <col min="5" max="5" width="9.140625" style="9"/>
    <col min="6" max="6" width="76.28515625" style="9" customWidth="1"/>
    <col min="7" max="16384" width="9.140625" style="9"/>
  </cols>
  <sheetData>
    <row r="1" spans="1:7" ht="14.45">
      <c r="A1" s="8" t="s">
        <v>683</v>
      </c>
      <c r="F1" t="s">
        <v>684</v>
      </c>
      <c r="G1"/>
    </row>
    <row r="2" spans="1:7" ht="14.45">
      <c r="A2" s="8"/>
      <c r="F2" s="107" t="s">
        <v>164</v>
      </c>
      <c r="G2"/>
    </row>
    <row r="3" spans="1:7" ht="25.5" customHeight="1">
      <c r="A3" s="101" t="s">
        <v>685</v>
      </c>
      <c r="B3" s="101" t="s">
        <v>686</v>
      </c>
      <c r="C3" s="101" t="s">
        <v>687</v>
      </c>
      <c r="D3" s="101" t="s">
        <v>688</v>
      </c>
      <c r="F3" t="s">
        <v>689</v>
      </c>
      <c r="G3"/>
    </row>
    <row r="4" spans="1:7" ht="14.45">
      <c r="A4" s="13" t="s">
        <v>690</v>
      </c>
      <c r="B4" s="13" t="s">
        <v>691</v>
      </c>
      <c r="C4" s="13" t="s">
        <v>692</v>
      </c>
      <c r="D4" s="13"/>
      <c r="F4" t="s">
        <v>693</v>
      </c>
      <c r="G4"/>
    </row>
    <row r="5" spans="1:7" ht="14.45">
      <c r="A5" s="13" t="s">
        <v>694</v>
      </c>
      <c r="B5" s="13" t="s">
        <v>695</v>
      </c>
      <c r="C5" s="13" t="s">
        <v>692</v>
      </c>
      <c r="D5" s="13"/>
      <c r="F5" t="s">
        <v>696</v>
      </c>
      <c r="G5"/>
    </row>
    <row r="6" spans="1:7" ht="14.45">
      <c r="A6" s="13" t="s">
        <v>697</v>
      </c>
      <c r="B6" s="13" t="s">
        <v>698</v>
      </c>
      <c r="C6" s="13" t="s">
        <v>692</v>
      </c>
      <c r="D6" s="13"/>
      <c r="F6" t="s">
        <v>699</v>
      </c>
      <c r="G6"/>
    </row>
    <row r="7" spans="1:7" ht="14.45">
      <c r="A7" s="13" t="s">
        <v>700</v>
      </c>
      <c r="B7" s="13" t="s">
        <v>695</v>
      </c>
      <c r="C7" s="13" t="s">
        <v>701</v>
      </c>
      <c r="D7" s="13"/>
      <c r="F7" t="s">
        <v>702</v>
      </c>
      <c r="G7"/>
    </row>
    <row r="8" spans="1:7" ht="14.45">
      <c r="A8" s="13" t="s">
        <v>703</v>
      </c>
      <c r="B8" s="13" t="s">
        <v>704</v>
      </c>
      <c r="C8" s="13" t="s">
        <v>705</v>
      </c>
      <c r="D8" s="13"/>
      <c r="F8" t="s">
        <v>405</v>
      </c>
      <c r="G8"/>
    </row>
    <row r="9" spans="1:7" ht="14.45">
      <c r="A9" s="13" t="s">
        <v>706</v>
      </c>
      <c r="B9" s="13" t="s">
        <v>691</v>
      </c>
      <c r="C9" s="13" t="s">
        <v>705</v>
      </c>
      <c r="D9" s="13"/>
      <c r="F9" t="s">
        <v>707</v>
      </c>
      <c r="G9"/>
    </row>
    <row r="10" spans="1:7" ht="14.45">
      <c r="A10" s="13" t="s">
        <v>708</v>
      </c>
      <c r="B10" s="13" t="s">
        <v>695</v>
      </c>
      <c r="C10" s="13" t="s">
        <v>701</v>
      </c>
      <c r="D10" s="13"/>
      <c r="F10" t="s">
        <v>709</v>
      </c>
      <c r="G10"/>
    </row>
    <row r="11" spans="1:7" ht="14.45">
      <c r="A11" s="13" t="s">
        <v>710</v>
      </c>
      <c r="B11" s="13" t="s">
        <v>691</v>
      </c>
      <c r="C11" s="13" t="s">
        <v>705</v>
      </c>
      <c r="D11" s="13"/>
      <c r="F11" t="s">
        <v>711</v>
      </c>
      <c r="G11"/>
    </row>
    <row r="12" spans="1:7" ht="14.45">
      <c r="A12" s="13" t="s">
        <v>712</v>
      </c>
      <c r="B12" s="13" t="s">
        <v>698</v>
      </c>
      <c r="C12" s="13" t="s">
        <v>705</v>
      </c>
      <c r="D12" s="13"/>
      <c r="F12" t="s">
        <v>713</v>
      </c>
      <c r="G12"/>
    </row>
    <row r="13" spans="1:7" ht="14.45">
      <c r="A13" s="13" t="s">
        <v>714</v>
      </c>
      <c r="B13" s="13" t="s">
        <v>698</v>
      </c>
      <c r="C13" s="13" t="s">
        <v>701</v>
      </c>
      <c r="D13" s="13"/>
      <c r="F13" s="107" t="s">
        <v>101</v>
      </c>
      <c r="G13"/>
    </row>
    <row r="14" spans="1:7" ht="14.45">
      <c r="F14" s="108" t="s">
        <v>103</v>
      </c>
      <c r="G14"/>
    </row>
    <row r="15" spans="1:7" ht="14.45">
      <c r="F15" t="s">
        <v>352</v>
      </c>
      <c r="G15"/>
    </row>
    <row r="16" spans="1:7" ht="14.45">
      <c r="F16" s="112" t="s">
        <v>715</v>
      </c>
      <c r="G16" s="112">
        <v>6</v>
      </c>
    </row>
    <row r="17" spans="6:7" ht="14.45">
      <c r="F17" s="112" t="s">
        <v>716</v>
      </c>
      <c r="G17" s="112">
        <v>-1</v>
      </c>
    </row>
    <row r="18" spans="6:7" ht="14.45">
      <c r="F18" s="112" t="s">
        <v>521</v>
      </c>
      <c r="G18" s="112">
        <v>-1</v>
      </c>
    </row>
    <row r="19" spans="6:7" ht="14.45">
      <c r="F19" s="112" t="s">
        <v>522</v>
      </c>
      <c r="G19" s="112">
        <v>-1</v>
      </c>
    </row>
    <row r="20" spans="6:7" ht="14.45">
      <c r="F20" s="112" t="s">
        <v>717</v>
      </c>
      <c r="G20" s="112">
        <v>-1</v>
      </c>
    </row>
    <row r="21" spans="6:7" ht="14.45">
      <c r="F21" s="112" t="s">
        <v>718</v>
      </c>
      <c r="G21" s="112">
        <v>-1</v>
      </c>
    </row>
    <row r="22" spans="6:7" ht="14.45">
      <c r="F22" s="112" t="s">
        <v>719</v>
      </c>
      <c r="G22" s="112">
        <v>-1</v>
      </c>
    </row>
    <row r="23" spans="6:7" ht="14.45">
      <c r="F23" s="112" t="s">
        <v>720</v>
      </c>
      <c r="G23" s="112">
        <v>1</v>
      </c>
    </row>
    <row r="24" spans="6:7" ht="14.45">
      <c r="F24" s="112" t="s">
        <v>721</v>
      </c>
      <c r="G24" s="112">
        <v>7</v>
      </c>
    </row>
    <row r="25" spans="6:7" ht="14.45">
      <c r="F25" s="112" t="s">
        <v>722</v>
      </c>
      <c r="G25" s="112"/>
    </row>
    <row r="26" spans="6:7" ht="14.45">
      <c r="F26" t="s">
        <v>723</v>
      </c>
      <c r="G26"/>
    </row>
    <row r="27" spans="6:7" ht="14.45">
      <c r="F27" t="s">
        <v>724</v>
      </c>
      <c r="G27"/>
    </row>
    <row r="28" spans="6:7" ht="14.45">
      <c r="F28" s="109" t="s">
        <v>725</v>
      </c>
      <c r="G28"/>
    </row>
  </sheetData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6"/>
  <dimension ref="A1:F53"/>
  <sheetViews>
    <sheetView workbookViewId="0">
      <selection activeCell="A3" sqref="A3"/>
    </sheetView>
  </sheetViews>
  <sheetFormatPr defaultColWidth="9.140625" defaultRowHeight="12.6"/>
  <cols>
    <col min="1" max="1" width="11" style="9" customWidth="1"/>
    <col min="2" max="2" width="10.85546875" style="9" customWidth="1"/>
    <col min="3" max="3" width="26.5703125" style="9" customWidth="1"/>
    <col min="4" max="4" width="9.140625" style="9"/>
    <col min="5" max="5" width="85" style="9" customWidth="1"/>
    <col min="6" max="16384" width="9.140625" style="9"/>
  </cols>
  <sheetData>
    <row r="1" spans="1:6" ht="14.45">
      <c r="A1" s="8" t="s">
        <v>41</v>
      </c>
      <c r="E1" t="s">
        <v>726</v>
      </c>
      <c r="F1"/>
    </row>
    <row r="2" spans="1:6" ht="14.45">
      <c r="E2" t="s">
        <v>727</v>
      </c>
      <c r="F2"/>
    </row>
    <row r="3" spans="1:6" ht="14.45">
      <c r="A3" s="68" t="s">
        <v>728</v>
      </c>
      <c r="E3" s="107" t="s">
        <v>164</v>
      </c>
      <c r="F3"/>
    </row>
    <row r="4" spans="1:6" ht="14.45">
      <c r="A4" s="69">
        <v>0.03</v>
      </c>
      <c r="B4" s="69"/>
      <c r="E4" t="s">
        <v>689</v>
      </c>
      <c r="F4"/>
    </row>
    <row r="5" spans="1:6" ht="14.45">
      <c r="A5" s="69">
        <v>0.05</v>
      </c>
      <c r="B5" s="69"/>
      <c r="E5" t="s">
        <v>72</v>
      </c>
      <c r="F5"/>
    </row>
    <row r="6" spans="1:6" ht="14.45">
      <c r="B6" s="69"/>
      <c r="E6" t="s">
        <v>215</v>
      </c>
      <c r="F6"/>
    </row>
    <row r="7" spans="1:6" ht="39" customHeight="1">
      <c r="A7" s="101" t="s">
        <v>729</v>
      </c>
      <c r="B7" s="101" t="s">
        <v>730</v>
      </c>
      <c r="C7" s="101" t="s">
        <v>731</v>
      </c>
      <c r="E7" t="s">
        <v>732</v>
      </c>
      <c r="F7"/>
    </row>
    <row r="8" spans="1:6" ht="14.45">
      <c r="A8" s="13" t="s">
        <v>733</v>
      </c>
      <c r="B8" s="70">
        <v>342</v>
      </c>
      <c r="C8" s="13" t="s">
        <v>734</v>
      </c>
      <c r="E8" t="s">
        <v>735</v>
      </c>
      <c r="F8"/>
    </row>
    <row r="9" spans="1:6" ht="14.45">
      <c r="A9" s="13" t="s">
        <v>736</v>
      </c>
      <c r="B9" s="70">
        <v>657</v>
      </c>
      <c r="C9" s="13" t="s">
        <v>734</v>
      </c>
      <c r="E9" t="s">
        <v>737</v>
      </c>
      <c r="F9"/>
    </row>
    <row r="10" spans="1:6" ht="14.45">
      <c r="A10" s="50" t="s">
        <v>738</v>
      </c>
      <c r="B10" s="70">
        <v>501.09</v>
      </c>
      <c r="C10" s="71"/>
      <c r="E10" t="s">
        <v>739</v>
      </c>
      <c r="F10"/>
    </row>
    <row r="11" spans="1:6" ht="14.45">
      <c r="A11" s="50" t="s">
        <v>740</v>
      </c>
      <c r="B11" s="70">
        <v>349</v>
      </c>
      <c r="C11" s="71"/>
      <c r="E11" t="s">
        <v>741</v>
      </c>
      <c r="F11"/>
    </row>
    <row r="12" spans="1:6" ht="14.45">
      <c r="A12" s="50" t="s">
        <v>742</v>
      </c>
      <c r="B12" s="70">
        <v>521.34</v>
      </c>
      <c r="C12" s="71"/>
      <c r="E12" t="s">
        <v>743</v>
      </c>
      <c r="F12"/>
    </row>
    <row r="13" spans="1:6" ht="14.45">
      <c r="A13" s="50" t="s">
        <v>744</v>
      </c>
      <c r="B13" s="70">
        <v>612.65</v>
      </c>
      <c r="C13" s="71"/>
      <c r="E13" t="s">
        <v>745</v>
      </c>
      <c r="F13"/>
    </row>
    <row r="14" spans="1:6" ht="14.45">
      <c r="A14" s="50" t="s">
        <v>746</v>
      </c>
      <c r="B14" s="70">
        <v>340</v>
      </c>
      <c r="C14" s="71"/>
      <c r="E14" t="s">
        <v>747</v>
      </c>
      <c r="F14"/>
    </row>
    <row r="15" spans="1:6" ht="14.45">
      <c r="A15" s="50" t="s">
        <v>748</v>
      </c>
      <c r="B15" s="70">
        <v>454</v>
      </c>
      <c r="C15" s="71"/>
      <c r="E15" t="s">
        <v>749</v>
      </c>
      <c r="F15"/>
    </row>
    <row r="16" spans="1:6" ht="14.45">
      <c r="A16" s="50" t="s">
        <v>750</v>
      </c>
      <c r="B16" s="70">
        <v>656</v>
      </c>
      <c r="C16" s="13"/>
      <c r="E16" t="s">
        <v>751</v>
      </c>
      <c r="F16"/>
    </row>
    <row r="17" spans="1:6" ht="14.45">
      <c r="A17" s="50" t="s">
        <v>752</v>
      </c>
      <c r="B17" s="70">
        <v>1</v>
      </c>
      <c r="C17" s="71"/>
      <c r="E17" t="s">
        <v>405</v>
      </c>
      <c r="F17"/>
    </row>
    <row r="18" spans="1:6" ht="14.45">
      <c r="A18" s="50" t="s">
        <v>753</v>
      </c>
      <c r="B18" s="70">
        <v>456.9</v>
      </c>
      <c r="C18" s="71"/>
      <c r="E18" t="s">
        <v>754</v>
      </c>
      <c r="F18"/>
    </row>
    <row r="19" spans="1:6" ht="14.45">
      <c r="A19" s="50" t="s">
        <v>755</v>
      </c>
      <c r="B19" s="70">
        <v>499.99</v>
      </c>
      <c r="C19" s="13"/>
      <c r="E19" t="s">
        <v>756</v>
      </c>
      <c r="F19"/>
    </row>
    <row r="20" spans="1:6" ht="14.45">
      <c r="A20" s="50" t="s">
        <v>733</v>
      </c>
      <c r="B20" s="70">
        <v>598</v>
      </c>
      <c r="C20" s="13"/>
      <c r="E20" t="s">
        <v>757</v>
      </c>
      <c r="F20"/>
    </row>
    <row r="21" spans="1:6" ht="14.45">
      <c r="A21" s="50" t="s">
        <v>736</v>
      </c>
      <c r="B21" s="70">
        <v>876</v>
      </c>
      <c r="C21" s="71"/>
      <c r="E21" t="s">
        <v>758</v>
      </c>
      <c r="F21"/>
    </row>
    <row r="22" spans="1:6" ht="14.45">
      <c r="C22" s="72"/>
      <c r="E22" t="s">
        <v>759</v>
      </c>
      <c r="F22"/>
    </row>
    <row r="23" spans="1:6" ht="14.45">
      <c r="E23" t="s">
        <v>760</v>
      </c>
      <c r="F23"/>
    </row>
    <row r="24" spans="1:6" ht="14.45">
      <c r="E24" t="s">
        <v>761</v>
      </c>
      <c r="F24"/>
    </row>
    <row r="25" spans="1:6" ht="14.45">
      <c r="E25" t="s">
        <v>762</v>
      </c>
      <c r="F25"/>
    </row>
    <row r="26" spans="1:6" ht="14.45">
      <c r="E26" t="s">
        <v>763</v>
      </c>
      <c r="F26"/>
    </row>
    <row r="27" spans="1:6" ht="14.45">
      <c r="E27" t="s">
        <v>764</v>
      </c>
      <c r="F27"/>
    </row>
    <row r="28" spans="1:6" ht="14.45">
      <c r="E28" t="s">
        <v>765</v>
      </c>
      <c r="F28"/>
    </row>
    <row r="29" spans="1:6" ht="14.45">
      <c r="E29" s="107" t="s">
        <v>101</v>
      </c>
      <c r="F29"/>
    </row>
    <row r="30" spans="1:6" ht="14.45">
      <c r="E30" s="108" t="s">
        <v>103</v>
      </c>
      <c r="F30"/>
    </row>
    <row r="31" spans="1:6" ht="14.45">
      <c r="E31" t="s">
        <v>352</v>
      </c>
      <c r="F31"/>
    </row>
    <row r="32" spans="1:6" ht="14.45">
      <c r="E32" t="s">
        <v>766</v>
      </c>
      <c r="F32"/>
    </row>
    <row r="33" spans="5:6" ht="14.45">
      <c r="E33" t="s">
        <v>767</v>
      </c>
      <c r="F33"/>
    </row>
    <row r="34" spans="5:6" ht="14.45">
      <c r="E34" t="s">
        <v>521</v>
      </c>
      <c r="F34"/>
    </row>
    <row r="35" spans="5:6" ht="14.45">
      <c r="E35" s="112" t="s">
        <v>768</v>
      </c>
      <c r="F35" s="112"/>
    </row>
    <row r="36" spans="5:6" ht="14.45">
      <c r="E36" s="112" t="s">
        <v>769</v>
      </c>
      <c r="F36" s="112">
        <v>10</v>
      </c>
    </row>
    <row r="37" spans="5:6" ht="14.45">
      <c r="E37" s="112" t="s">
        <v>770</v>
      </c>
      <c r="F37" s="112">
        <v>-1</v>
      </c>
    </row>
    <row r="38" spans="5:6" ht="14.45">
      <c r="E38" s="112" t="s">
        <v>771</v>
      </c>
      <c r="F38" s="112">
        <v>-1</v>
      </c>
    </row>
    <row r="39" spans="5:6" ht="14.45">
      <c r="E39" s="112" t="s">
        <v>772</v>
      </c>
      <c r="F39" s="112">
        <v>-1</v>
      </c>
    </row>
    <row r="40" spans="5:6" ht="14.45">
      <c r="E40" s="112" t="s">
        <v>773</v>
      </c>
      <c r="F40" s="112">
        <v>-1</v>
      </c>
    </row>
    <row r="41" spans="5:6" ht="14.45">
      <c r="E41" s="112" t="s">
        <v>774</v>
      </c>
      <c r="F41" s="112">
        <v>-1</v>
      </c>
    </row>
    <row r="42" spans="5:6" ht="14.45">
      <c r="E42" s="112" t="s">
        <v>718</v>
      </c>
      <c r="F42" s="112">
        <v>-1</v>
      </c>
    </row>
    <row r="43" spans="5:6" ht="14.45">
      <c r="E43" s="112" t="s">
        <v>775</v>
      </c>
      <c r="F43" s="112">
        <v>-1</v>
      </c>
    </row>
    <row r="44" spans="5:6" ht="14.45">
      <c r="E44" s="112" t="s">
        <v>776</v>
      </c>
      <c r="F44" s="112">
        <v>-1</v>
      </c>
    </row>
    <row r="45" spans="5:6" ht="14.45">
      <c r="E45" s="112" t="s">
        <v>777</v>
      </c>
      <c r="F45" s="112">
        <v>-1</v>
      </c>
    </row>
    <row r="46" spans="5:6" ht="14.45">
      <c r="E46" s="112" t="s">
        <v>778</v>
      </c>
      <c r="F46" s="112">
        <v>-1</v>
      </c>
    </row>
    <row r="47" spans="5:6" ht="14.45">
      <c r="E47" s="112" t="s">
        <v>779</v>
      </c>
      <c r="F47" s="112">
        <v>1</v>
      </c>
    </row>
    <row r="48" spans="5:6" ht="14.45">
      <c r="E48" s="112" t="s">
        <v>127</v>
      </c>
      <c r="F48" s="112">
        <v>2</v>
      </c>
    </row>
    <row r="49" spans="5:6" ht="14.45">
      <c r="E49" s="112" t="s">
        <v>780</v>
      </c>
      <c r="F49" s="112">
        <v>-1</v>
      </c>
    </row>
    <row r="50" spans="5:6" ht="14.45">
      <c r="E50" s="112" t="s">
        <v>781</v>
      </c>
      <c r="F50" s="112">
        <v>2</v>
      </c>
    </row>
    <row r="51" spans="5:6" ht="14.45">
      <c r="E51" s="112" t="s">
        <v>782</v>
      </c>
      <c r="F51" s="112">
        <v>-1</v>
      </c>
    </row>
    <row r="52" spans="5:6" ht="14.45">
      <c r="E52" s="112" t="s">
        <v>783</v>
      </c>
      <c r="F52" s="112">
        <v>4</v>
      </c>
    </row>
    <row r="53" spans="5:6" ht="14.45">
      <c r="E53" s="109" t="s">
        <v>531</v>
      </c>
      <c r="F53"/>
    </row>
  </sheetData>
  <pageMargins left="0.7" right="0.7" top="0.75" bottom="0.75" header="0.3" footer="0.3"/>
  <pageSetup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7"/>
  <dimension ref="A1:C22"/>
  <sheetViews>
    <sheetView workbookViewId="0">
      <selection activeCell="G16" sqref="G16"/>
    </sheetView>
  </sheetViews>
  <sheetFormatPr defaultColWidth="9.140625" defaultRowHeight="12.6"/>
  <cols>
    <col min="1" max="1" width="11" style="9" customWidth="1"/>
    <col min="2" max="2" width="10.85546875" style="9" customWidth="1"/>
    <col min="3" max="3" width="26.5703125" style="9" customWidth="1"/>
    <col min="4" max="16384" width="9.140625" style="9"/>
  </cols>
  <sheetData>
    <row r="1" spans="1:3" ht="14.1">
      <c r="A1" s="8" t="s">
        <v>41</v>
      </c>
    </row>
    <row r="3" spans="1:3">
      <c r="A3" s="68" t="s">
        <v>728</v>
      </c>
    </row>
    <row r="4" spans="1:3">
      <c r="A4" s="69">
        <v>0.03</v>
      </c>
      <c r="B4" s="69"/>
    </row>
    <row r="5" spans="1:3">
      <c r="A5" s="69">
        <v>0.05</v>
      </c>
      <c r="B5" s="69"/>
    </row>
    <row r="6" spans="1:3">
      <c r="B6" s="69"/>
    </row>
    <row r="7" spans="1:3" ht="39" customHeight="1">
      <c r="A7" s="101" t="s">
        <v>729</v>
      </c>
      <c r="B7" s="101" t="s">
        <v>730</v>
      </c>
      <c r="C7" s="101" t="s">
        <v>731</v>
      </c>
    </row>
    <row r="8" spans="1:3">
      <c r="A8" s="13" t="s">
        <v>733</v>
      </c>
      <c r="B8" s="71">
        <v>342</v>
      </c>
      <c r="C8" s="13" t="s">
        <v>734</v>
      </c>
    </row>
    <row r="9" spans="1:3">
      <c r="A9" s="13" t="s">
        <v>736</v>
      </c>
      <c r="B9" s="71">
        <v>657</v>
      </c>
      <c r="C9" s="13" t="s">
        <v>734</v>
      </c>
    </row>
    <row r="10" spans="1:3" ht="12.95">
      <c r="A10" s="50" t="s">
        <v>738</v>
      </c>
      <c r="B10" s="71">
        <v>501.09</v>
      </c>
      <c r="C10" s="71">
        <f t="shared" ref="C10:C15" si="0">IF(AND(B8&gt;=500,B9&gt;=500),B10*A$5,IF(OR(B8&gt;=500,B9&gt;=500),B10*A$4,"Nuolaida nesuteikiama"))</f>
        <v>15.032699999999998</v>
      </c>
    </row>
    <row r="11" spans="1:3" ht="12.95">
      <c r="A11" s="50" t="s">
        <v>740</v>
      </c>
      <c r="B11" s="71">
        <v>349</v>
      </c>
      <c r="C11" s="71">
        <f t="shared" si="0"/>
        <v>17.45</v>
      </c>
    </row>
    <row r="12" spans="1:3" ht="12.95">
      <c r="A12" s="50" t="s">
        <v>742</v>
      </c>
      <c r="B12" s="71">
        <v>521.34</v>
      </c>
      <c r="C12" s="71">
        <f t="shared" si="0"/>
        <v>15.6402</v>
      </c>
    </row>
    <row r="13" spans="1:3" ht="12.95">
      <c r="A13" s="50" t="s">
        <v>744</v>
      </c>
      <c r="B13" s="71">
        <v>612.65</v>
      </c>
      <c r="C13" s="71">
        <f t="shared" si="0"/>
        <v>18.3795</v>
      </c>
    </row>
    <row r="14" spans="1:3" ht="12.95">
      <c r="A14" s="50" t="s">
        <v>746</v>
      </c>
      <c r="B14" s="71">
        <v>340</v>
      </c>
      <c r="C14" s="71">
        <f t="shared" si="0"/>
        <v>17</v>
      </c>
    </row>
    <row r="15" spans="1:3" ht="12.95">
      <c r="A15" s="50" t="s">
        <v>748</v>
      </c>
      <c r="B15" s="71">
        <v>454</v>
      </c>
      <c r="C15" s="71">
        <f t="shared" si="0"/>
        <v>13.62</v>
      </c>
    </row>
    <row r="16" spans="1:3" ht="12.95">
      <c r="A16" s="50" t="s">
        <v>750</v>
      </c>
      <c r="B16" s="71">
        <v>656</v>
      </c>
      <c r="C16" s="13" t="str">
        <f>IF(AND(B14&gt;=500,B15&gt;=500),B16*A$5,IF(OR(B14&gt;=500,B15&gt;=500),B16*A$4,"Nuolaida nesuteikiama"))</f>
        <v>Nuolaida nesuteikiama</v>
      </c>
    </row>
    <row r="17" spans="1:3" ht="12.95">
      <c r="A17" s="50" t="s">
        <v>752</v>
      </c>
      <c r="B17" s="71">
        <v>1</v>
      </c>
      <c r="C17" s="71">
        <f t="shared" ref="C17:C21" si="1">IF(AND(B15&gt;=500,B16&gt;=500),B17*A$5,IF(OR(B15&gt;=500,B16&gt;=500),B17*A$4,"Nuolaida nesuteikiama"))</f>
        <v>0.03</v>
      </c>
    </row>
    <row r="18" spans="1:3" ht="12.95">
      <c r="A18" s="50" t="s">
        <v>753</v>
      </c>
      <c r="B18" s="71">
        <v>456.9</v>
      </c>
      <c r="C18" s="71">
        <f t="shared" si="1"/>
        <v>13.706999999999999</v>
      </c>
    </row>
    <row r="19" spans="1:3" ht="12.95">
      <c r="A19" s="50" t="s">
        <v>755</v>
      </c>
      <c r="B19" s="71">
        <v>499.99</v>
      </c>
      <c r="C19" s="13" t="str">
        <f t="shared" si="1"/>
        <v>Nuolaida nesuteikiama</v>
      </c>
    </row>
    <row r="20" spans="1:3" ht="12.95">
      <c r="A20" s="50" t="s">
        <v>733</v>
      </c>
      <c r="B20" s="71">
        <v>598</v>
      </c>
      <c r="C20" s="13" t="str">
        <f t="shared" si="1"/>
        <v>Nuolaida nesuteikiama</v>
      </c>
    </row>
    <row r="21" spans="1:3" ht="12.95">
      <c r="A21" s="50" t="s">
        <v>736</v>
      </c>
      <c r="B21" s="71">
        <v>876</v>
      </c>
      <c r="C21" s="71">
        <f t="shared" si="1"/>
        <v>26.279999999999998</v>
      </c>
    </row>
    <row r="22" spans="1:3">
      <c r="C22" s="72"/>
    </row>
  </sheetData>
  <pageMargins left="0.7" right="0.7" top="0.75" bottom="0.75" header="0.3" footer="0.3"/>
  <pageSetup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/>
  <dimension ref="A1:K37"/>
  <sheetViews>
    <sheetView workbookViewId="0"/>
  </sheetViews>
  <sheetFormatPr defaultColWidth="9.140625" defaultRowHeight="12.6"/>
  <cols>
    <col min="1" max="1" width="12.7109375" style="9" customWidth="1"/>
    <col min="2" max="2" width="15" style="9" customWidth="1"/>
    <col min="3" max="3" width="17.7109375" style="9" customWidth="1"/>
    <col min="4" max="4" width="9.140625" style="9"/>
    <col min="5" max="5" width="70.140625" style="9" customWidth="1"/>
    <col min="6" max="16384" width="9.140625" style="9"/>
  </cols>
  <sheetData>
    <row r="1" spans="1:11" ht="14.45">
      <c r="A1" s="105" t="s">
        <v>784</v>
      </c>
      <c r="B1" s="105"/>
      <c r="C1" s="105"/>
      <c r="D1" s="73"/>
      <c r="E1" t="s">
        <v>785</v>
      </c>
      <c r="F1"/>
    </row>
    <row r="2" spans="1:11" ht="14.45">
      <c r="A2" s="105"/>
      <c r="B2" s="74"/>
      <c r="C2" s="105"/>
      <c r="D2" s="73"/>
      <c r="E2" s="107" t="s">
        <v>164</v>
      </c>
      <c r="F2"/>
    </row>
    <row r="3" spans="1:11" ht="41.25" customHeight="1">
      <c r="A3" s="75" t="s">
        <v>786</v>
      </c>
      <c r="B3" s="75" t="s">
        <v>787</v>
      </c>
      <c r="C3" s="105"/>
      <c r="D3" s="73"/>
      <c r="E3" t="s">
        <v>788</v>
      </c>
      <c r="F3"/>
    </row>
    <row r="4" spans="1:11" ht="14.45">
      <c r="A4" s="76">
        <v>11</v>
      </c>
      <c r="B4" s="13">
        <v>65</v>
      </c>
      <c r="E4" s="110" t="s">
        <v>789</v>
      </c>
      <c r="F4" s="110"/>
      <c r="G4" s="113"/>
      <c r="H4" s="113"/>
      <c r="I4" s="113"/>
      <c r="J4" s="113"/>
      <c r="K4" s="113"/>
    </row>
    <row r="5" spans="1:11" ht="14.45">
      <c r="A5" s="76">
        <v>11</v>
      </c>
      <c r="B5" s="13">
        <v>34</v>
      </c>
      <c r="E5" s="110" t="s">
        <v>790</v>
      </c>
      <c r="F5" s="110"/>
      <c r="G5" s="113"/>
      <c r="H5" s="113"/>
      <c r="I5" s="113"/>
      <c r="J5" s="113"/>
      <c r="K5" s="113"/>
    </row>
    <row r="6" spans="1:11" ht="14.45">
      <c r="A6" s="76">
        <v>12</v>
      </c>
      <c r="B6" s="13">
        <v>34</v>
      </c>
      <c r="E6" s="110" t="s">
        <v>791</v>
      </c>
      <c r="F6" s="110"/>
      <c r="G6" s="113"/>
      <c r="H6" s="113"/>
      <c r="I6" s="113"/>
      <c r="J6" s="113"/>
      <c r="K6" s="113"/>
    </row>
    <row r="7" spans="1:11" ht="14.45">
      <c r="A7" s="76">
        <v>12</v>
      </c>
      <c r="B7" s="13">
        <v>72</v>
      </c>
      <c r="E7" s="110" t="s">
        <v>792</v>
      </c>
      <c r="F7" s="110"/>
      <c r="G7" s="113"/>
      <c r="H7" s="113"/>
      <c r="I7" s="113"/>
      <c r="J7" s="113"/>
      <c r="K7" s="113"/>
    </row>
    <row r="8" spans="1:11" ht="14.45">
      <c r="A8" s="76">
        <v>11</v>
      </c>
      <c r="B8" s="13">
        <v>66</v>
      </c>
      <c r="E8" s="110" t="s">
        <v>793</v>
      </c>
      <c r="F8" s="110"/>
      <c r="G8" s="113"/>
      <c r="H8" s="113"/>
      <c r="I8" s="113"/>
      <c r="J8" s="113"/>
      <c r="K8" s="113"/>
    </row>
    <row r="9" spans="1:11" ht="14.45">
      <c r="A9" s="76">
        <v>11</v>
      </c>
      <c r="B9" s="13">
        <v>60</v>
      </c>
      <c r="E9" s="111" t="s">
        <v>178</v>
      </c>
      <c r="F9" s="110"/>
      <c r="G9" s="113"/>
      <c r="H9" s="113"/>
      <c r="I9" s="113"/>
      <c r="J9" s="113"/>
      <c r="K9" s="113"/>
    </row>
    <row r="10" spans="1:11" ht="14.45">
      <c r="A10" s="76">
        <v>12</v>
      </c>
      <c r="B10" s="13">
        <v>56</v>
      </c>
      <c r="E10" s="110" t="s">
        <v>794</v>
      </c>
      <c r="F10" s="110"/>
      <c r="G10" s="113"/>
      <c r="H10" s="113"/>
      <c r="I10" s="113"/>
      <c r="J10" s="113"/>
      <c r="K10" s="113"/>
    </row>
    <row r="11" spans="1:11" ht="14.45">
      <c r="A11" s="76">
        <v>11</v>
      </c>
      <c r="B11" s="13">
        <v>87</v>
      </c>
      <c r="E11" s="110" t="s">
        <v>795</v>
      </c>
      <c r="F11" s="110"/>
      <c r="G11" s="113"/>
      <c r="H11" s="113"/>
      <c r="I11" s="113"/>
      <c r="J11" s="113"/>
      <c r="K11" s="113"/>
    </row>
    <row r="12" spans="1:11" ht="14.45">
      <c r="A12" s="76">
        <v>11</v>
      </c>
      <c r="B12" s="13">
        <v>56</v>
      </c>
      <c r="E12" s="110" t="s">
        <v>796</v>
      </c>
      <c r="F12" s="110"/>
      <c r="G12" s="113"/>
      <c r="H12" s="113"/>
      <c r="I12" s="113"/>
      <c r="J12" s="113"/>
      <c r="K12" s="113"/>
    </row>
    <row r="13" spans="1:11" ht="14.45">
      <c r="A13" s="76">
        <v>11</v>
      </c>
      <c r="B13" s="13">
        <v>99</v>
      </c>
      <c r="E13" s="110" t="s">
        <v>797</v>
      </c>
      <c r="F13" s="110"/>
      <c r="G13" s="113"/>
      <c r="H13" s="113"/>
      <c r="I13" s="113"/>
      <c r="J13" s="113"/>
      <c r="K13" s="113"/>
    </row>
    <row r="14" spans="1:11" ht="14.45">
      <c r="A14" s="76">
        <v>11</v>
      </c>
      <c r="B14" s="13">
        <v>88</v>
      </c>
      <c r="E14" s="110" t="s">
        <v>798</v>
      </c>
      <c r="F14" s="110"/>
      <c r="G14" s="113"/>
      <c r="H14" s="113"/>
      <c r="I14" s="113"/>
      <c r="J14" s="113"/>
      <c r="K14" s="113"/>
    </row>
    <row r="15" spans="1:11" ht="14.45">
      <c r="A15" s="76">
        <v>12</v>
      </c>
      <c r="B15" s="13">
        <v>43</v>
      </c>
      <c r="E15" s="110" t="s">
        <v>799</v>
      </c>
      <c r="F15" s="110"/>
      <c r="G15" s="113"/>
      <c r="H15" s="113"/>
      <c r="I15" s="113"/>
      <c r="J15" s="113"/>
      <c r="K15" s="113"/>
    </row>
    <row r="16" spans="1:11" ht="14.45">
      <c r="A16" s="76">
        <v>12</v>
      </c>
      <c r="B16" s="13">
        <v>85</v>
      </c>
      <c r="E16" s="110" t="s">
        <v>800</v>
      </c>
      <c r="F16" s="110"/>
      <c r="G16" s="113"/>
      <c r="H16" s="113"/>
      <c r="I16" s="113"/>
      <c r="J16" s="113"/>
      <c r="K16" s="113"/>
    </row>
    <row r="17" spans="1:6" ht="14.45">
      <c r="A17" s="76">
        <v>12</v>
      </c>
      <c r="B17" s="13">
        <v>22</v>
      </c>
      <c r="E17" s="107" t="s">
        <v>101</v>
      </c>
      <c r="F17"/>
    </row>
    <row r="18" spans="1:6" ht="14.45">
      <c r="A18" s="76">
        <v>11</v>
      </c>
      <c r="B18" s="13">
        <v>12</v>
      </c>
      <c r="E18" s="108" t="s">
        <v>103</v>
      </c>
      <c r="F18"/>
    </row>
    <row r="19" spans="1:6" ht="14.45">
      <c r="A19" s="76">
        <v>12</v>
      </c>
      <c r="B19" s="13">
        <v>90</v>
      </c>
      <c r="E19" s="112" t="s">
        <v>119</v>
      </c>
      <c r="F19" s="112"/>
    </row>
    <row r="20" spans="1:6" ht="14.45">
      <c r="A20" s="77">
        <v>12</v>
      </c>
      <c r="B20" s="13">
        <v>89</v>
      </c>
      <c r="E20" s="112" t="s">
        <v>801</v>
      </c>
      <c r="F20" s="112"/>
    </row>
    <row r="21" spans="1:6" ht="14.45">
      <c r="A21" s="76">
        <v>12</v>
      </c>
      <c r="B21" s="13">
        <v>34</v>
      </c>
      <c r="E21" s="112" t="s">
        <v>802</v>
      </c>
      <c r="F21" s="112"/>
    </row>
    <row r="22" spans="1:6" ht="14.45">
      <c r="A22" s="76">
        <v>11</v>
      </c>
      <c r="B22" s="13">
        <v>12</v>
      </c>
      <c r="E22" s="112" t="s">
        <v>803</v>
      </c>
      <c r="F22" s="112">
        <v>4</v>
      </c>
    </row>
    <row r="23" spans="1:6" ht="14.45">
      <c r="A23" s="76">
        <v>12</v>
      </c>
      <c r="B23" s="13">
        <v>78</v>
      </c>
      <c r="E23" s="112" t="s">
        <v>804</v>
      </c>
      <c r="F23" s="112">
        <v>-1</v>
      </c>
    </row>
    <row r="24" spans="1:6" ht="14.45">
      <c r="A24" s="76">
        <v>11</v>
      </c>
      <c r="B24" s="13">
        <v>65</v>
      </c>
      <c r="E24" s="112" t="s">
        <v>805</v>
      </c>
      <c r="F24" s="112">
        <v>-1</v>
      </c>
    </row>
    <row r="25" spans="1:6" ht="14.45">
      <c r="A25" s="76">
        <v>12</v>
      </c>
      <c r="B25" s="13">
        <v>90</v>
      </c>
      <c r="E25" s="112" t="s">
        <v>806</v>
      </c>
      <c r="F25" s="112">
        <v>-1</v>
      </c>
    </row>
    <row r="26" spans="1:6" ht="14.45">
      <c r="A26" s="77"/>
      <c r="B26" s="78"/>
      <c r="E26" s="112" t="s">
        <v>807</v>
      </c>
      <c r="F26" s="112">
        <v>-1</v>
      </c>
    </row>
    <row r="27" spans="1:6" ht="14.45">
      <c r="A27" s="137" t="s">
        <v>808</v>
      </c>
      <c r="B27" s="137"/>
      <c r="C27" s="137"/>
      <c r="E27" s="112" t="s">
        <v>809</v>
      </c>
      <c r="F27" s="112">
        <v>1</v>
      </c>
    </row>
    <row r="28" spans="1:6" ht="14.45">
      <c r="A28" s="79" t="s">
        <v>810</v>
      </c>
      <c r="B28" s="79" t="s">
        <v>811</v>
      </c>
      <c r="C28" s="50" t="s">
        <v>812</v>
      </c>
      <c r="E28" s="112" t="s">
        <v>521</v>
      </c>
      <c r="F28" s="112">
        <v>1</v>
      </c>
    </row>
    <row r="29" spans="1:6" ht="14.45">
      <c r="A29" s="80">
        <v>11</v>
      </c>
      <c r="B29" s="13"/>
      <c r="C29" s="25"/>
      <c r="E29" s="112" t="s">
        <v>522</v>
      </c>
      <c r="F29" s="112">
        <v>5</v>
      </c>
    </row>
    <row r="30" spans="1:6" ht="14.45">
      <c r="A30" s="80">
        <v>12</v>
      </c>
      <c r="B30" s="13"/>
      <c r="C30" s="25"/>
      <c r="E30" s="112" t="s">
        <v>813</v>
      </c>
      <c r="F30" s="112">
        <v>-1</v>
      </c>
    </row>
    <row r="31" spans="1:6" ht="14.45">
      <c r="A31" s="77"/>
      <c r="E31" s="112" t="s">
        <v>814</v>
      </c>
      <c r="F31" s="112">
        <v>-1</v>
      </c>
    </row>
    <row r="32" spans="1:6" ht="14.45">
      <c r="A32" s="77"/>
      <c r="E32" s="112" t="s">
        <v>815</v>
      </c>
      <c r="F32" s="112">
        <v>-1</v>
      </c>
    </row>
    <row r="33" spans="1:6" ht="14.45">
      <c r="A33" s="77"/>
      <c r="E33" s="112" t="s">
        <v>526</v>
      </c>
      <c r="F33" s="112">
        <v>-1</v>
      </c>
    </row>
    <row r="34" spans="1:6" ht="14.45">
      <c r="A34" s="77"/>
      <c r="E34" s="112" t="s">
        <v>527</v>
      </c>
      <c r="F34" s="112">
        <v>-1</v>
      </c>
    </row>
    <row r="35" spans="1:6" ht="14.45">
      <c r="E35" s="112" t="s">
        <v>816</v>
      </c>
      <c r="F35" s="112">
        <v>1</v>
      </c>
    </row>
    <row r="36" spans="1:6" ht="14.45">
      <c r="E36" s="112" t="s">
        <v>817</v>
      </c>
      <c r="F36" s="112">
        <v>1</v>
      </c>
    </row>
    <row r="37" spans="1:6" ht="14.45">
      <c r="E37" s="109" t="s">
        <v>326</v>
      </c>
      <c r="F37"/>
    </row>
  </sheetData>
  <mergeCells count="1">
    <mergeCell ref="A27:C27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/>
  <dimension ref="A1:C34"/>
  <sheetViews>
    <sheetView workbookViewId="0">
      <selection activeCell="C32" sqref="C32"/>
    </sheetView>
  </sheetViews>
  <sheetFormatPr defaultColWidth="9.140625" defaultRowHeight="12.6"/>
  <cols>
    <col min="1" max="1" width="12.5703125" style="9" customWidth="1"/>
    <col min="2" max="2" width="16.5703125" style="9" customWidth="1"/>
    <col min="3" max="3" width="17.7109375" style="9" customWidth="1"/>
    <col min="4" max="16384" width="9.140625" style="9"/>
  </cols>
  <sheetData>
    <row r="1" spans="1:3" ht="14.1">
      <c r="A1" s="137" t="s">
        <v>784</v>
      </c>
      <c r="B1" s="137"/>
      <c r="C1" s="137"/>
    </row>
    <row r="2" spans="1:3" ht="14.1">
      <c r="A2" s="105"/>
      <c r="B2" s="105"/>
      <c r="C2" s="105"/>
    </row>
    <row r="3" spans="1:3" ht="60" customHeight="1">
      <c r="A3" s="75" t="s">
        <v>786</v>
      </c>
      <c r="B3" s="75" t="s">
        <v>787</v>
      </c>
      <c r="C3" s="105"/>
    </row>
    <row r="4" spans="1:3">
      <c r="A4" s="76">
        <v>11</v>
      </c>
      <c r="B4" s="13">
        <v>65</v>
      </c>
    </row>
    <row r="5" spans="1:3">
      <c r="A5" s="76">
        <v>11</v>
      </c>
      <c r="B5" s="13">
        <v>34</v>
      </c>
    </row>
    <row r="6" spans="1:3">
      <c r="A6" s="76">
        <v>12</v>
      </c>
      <c r="B6" s="13">
        <v>34</v>
      </c>
    </row>
    <row r="7" spans="1:3">
      <c r="A7" s="76">
        <v>12</v>
      </c>
      <c r="B7" s="13">
        <v>72</v>
      </c>
    </row>
    <row r="8" spans="1:3">
      <c r="A8" s="76">
        <v>11</v>
      </c>
      <c r="B8" s="13">
        <v>66</v>
      </c>
    </row>
    <row r="9" spans="1:3">
      <c r="A9" s="76">
        <v>11</v>
      </c>
      <c r="B9" s="13">
        <v>60</v>
      </c>
    </row>
    <row r="10" spans="1:3">
      <c r="A10" s="76">
        <v>12</v>
      </c>
      <c r="B10" s="13">
        <v>56</v>
      </c>
    </row>
    <row r="11" spans="1:3">
      <c r="A11" s="76">
        <v>11</v>
      </c>
      <c r="B11" s="13">
        <v>87</v>
      </c>
    </row>
    <row r="12" spans="1:3">
      <c r="A12" s="76">
        <v>11</v>
      </c>
      <c r="B12" s="13">
        <v>56</v>
      </c>
    </row>
    <row r="13" spans="1:3">
      <c r="A13" s="76">
        <v>11</v>
      </c>
      <c r="B13" s="13">
        <v>99</v>
      </c>
    </row>
    <row r="14" spans="1:3">
      <c r="A14" s="76">
        <v>11</v>
      </c>
      <c r="B14" s="13">
        <v>88</v>
      </c>
    </row>
    <row r="15" spans="1:3">
      <c r="A15" s="76">
        <v>12</v>
      </c>
      <c r="B15" s="13">
        <v>43</v>
      </c>
    </row>
    <row r="16" spans="1:3">
      <c r="A16" s="76">
        <v>12</v>
      </c>
      <c r="B16" s="13">
        <v>85</v>
      </c>
    </row>
    <row r="17" spans="1:3">
      <c r="A17" s="76">
        <v>12</v>
      </c>
      <c r="B17" s="13">
        <v>22</v>
      </c>
    </row>
    <row r="18" spans="1:3">
      <c r="A18" s="76">
        <v>11</v>
      </c>
      <c r="B18" s="13">
        <v>12</v>
      </c>
    </row>
    <row r="19" spans="1:3">
      <c r="A19" s="76">
        <v>12</v>
      </c>
      <c r="B19" s="13">
        <v>90</v>
      </c>
    </row>
    <row r="20" spans="1:3">
      <c r="A20" s="77">
        <v>12</v>
      </c>
      <c r="B20" s="13">
        <v>89</v>
      </c>
    </row>
    <row r="21" spans="1:3">
      <c r="A21" s="76">
        <v>12</v>
      </c>
      <c r="B21" s="13">
        <v>34</v>
      </c>
    </row>
    <row r="22" spans="1:3">
      <c r="A22" s="76">
        <v>11</v>
      </c>
      <c r="B22" s="13">
        <v>12</v>
      </c>
    </row>
    <row r="23" spans="1:3">
      <c r="A23" s="76">
        <v>12</v>
      </c>
      <c r="B23" s="13">
        <v>78</v>
      </c>
    </row>
    <row r="24" spans="1:3">
      <c r="A24" s="76">
        <v>11</v>
      </c>
      <c r="B24" s="13">
        <v>65</v>
      </c>
    </row>
    <row r="25" spans="1:3">
      <c r="A25" s="76">
        <v>12</v>
      </c>
      <c r="B25" s="13">
        <v>90</v>
      </c>
    </row>
    <row r="26" spans="1:3">
      <c r="A26" s="77"/>
      <c r="B26" s="78"/>
    </row>
    <row r="27" spans="1:3" ht="14.1">
      <c r="A27" s="137" t="s">
        <v>808</v>
      </c>
      <c r="B27" s="137"/>
      <c r="C27" s="137"/>
    </row>
    <row r="28" spans="1:3" ht="12.95">
      <c r="A28" s="79" t="s">
        <v>810</v>
      </c>
      <c r="B28" s="79" t="s">
        <v>811</v>
      </c>
      <c r="C28" s="50" t="s">
        <v>812</v>
      </c>
    </row>
    <row r="29" spans="1:3" ht="12.95">
      <c r="A29" s="80">
        <v>11</v>
      </c>
      <c r="B29" s="13">
        <f>SUMIF(A$4:A$25,"=11",B$4:B$25)</f>
        <v>644</v>
      </c>
      <c r="C29" s="25" t="str">
        <f>IF(B29=MAX(B$29:B$30),"Šaunuoliai:)","")</f>
        <v/>
      </c>
    </row>
    <row r="30" spans="1:3" ht="12.95">
      <c r="A30" s="80">
        <v>12</v>
      </c>
      <c r="B30" s="13">
        <f>SUMIF(A$4:A$25,"=12",B$4:B$25)</f>
        <v>693</v>
      </c>
      <c r="C30" s="25" t="str">
        <f>IF(B30=MAX(B$29:B$30),"Šaunuoliai:)","")</f>
        <v>Šaunuoliai:)</v>
      </c>
    </row>
    <row r="31" spans="1:3">
      <c r="A31" s="77"/>
    </row>
    <row r="32" spans="1:3">
      <c r="A32" s="77"/>
    </row>
    <row r="33" spans="1:1">
      <c r="A33" s="77"/>
    </row>
    <row r="34" spans="1:1">
      <c r="A34" s="77"/>
    </row>
  </sheetData>
  <mergeCells count="2">
    <mergeCell ref="A1:C1"/>
    <mergeCell ref="A27:C27"/>
  </mergeCells>
  <pageMargins left="0.98425196850393704" right="0.59055118110236227" top="0.98425196850393704" bottom="0.98425196850393704" header="0.31496062992125984" footer="0.31496062992125984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/>
  <dimension ref="A1:J84"/>
  <sheetViews>
    <sheetView zoomScaleNormal="100" zoomScalePageLayoutView="89" workbookViewId="0"/>
  </sheetViews>
  <sheetFormatPr defaultColWidth="9.140625" defaultRowHeight="12.6"/>
  <cols>
    <col min="1" max="1" width="61.28515625" style="9" customWidth="1"/>
    <col min="2" max="2" width="7.7109375" style="9" customWidth="1"/>
    <col min="3" max="3" width="12.5703125" style="9" customWidth="1"/>
    <col min="4" max="4" width="4.85546875" style="9" customWidth="1"/>
    <col min="5" max="5" width="73.140625" style="9" customWidth="1"/>
    <col min="6" max="16384" width="9.140625" style="9"/>
  </cols>
  <sheetData>
    <row r="1" spans="1:10" ht="14.45">
      <c r="A1" s="8" t="s">
        <v>818</v>
      </c>
      <c r="E1" t="s">
        <v>819</v>
      </c>
      <c r="F1"/>
    </row>
    <row r="2" spans="1:10" ht="14.45">
      <c r="A2" s="8"/>
      <c r="E2" t="s">
        <v>820</v>
      </c>
      <c r="F2"/>
    </row>
    <row r="3" spans="1:10" ht="14.45">
      <c r="A3" s="147" t="s">
        <v>821</v>
      </c>
      <c r="B3" s="148"/>
      <c r="E3" s="107" t="s">
        <v>164</v>
      </c>
      <c r="F3"/>
    </row>
    <row r="4" spans="1:10" ht="14.45">
      <c r="A4" s="81">
        <v>10</v>
      </c>
      <c r="B4" s="50"/>
      <c r="E4" t="s">
        <v>822</v>
      </c>
      <c r="F4"/>
    </row>
    <row r="5" spans="1:10" ht="14.45">
      <c r="A5" s="81">
        <v>11</v>
      </c>
      <c r="B5" s="50"/>
      <c r="E5" t="s">
        <v>823</v>
      </c>
      <c r="F5"/>
    </row>
    <row r="6" spans="1:10" ht="14.45">
      <c r="A6" s="81">
        <v>12</v>
      </c>
      <c r="B6" s="50"/>
      <c r="E6" t="s">
        <v>542</v>
      </c>
      <c r="F6"/>
    </row>
    <row r="7" spans="1:10" ht="14.45">
      <c r="A7" s="147" t="s">
        <v>824</v>
      </c>
      <c r="B7" s="148"/>
      <c r="E7" s="110" t="s">
        <v>825</v>
      </c>
      <c r="F7" s="110"/>
      <c r="G7" s="113"/>
      <c r="H7" s="113"/>
      <c r="I7" s="113"/>
      <c r="J7" s="113"/>
    </row>
    <row r="8" spans="1:10" ht="14.45">
      <c r="A8" s="81">
        <v>10</v>
      </c>
      <c r="B8" s="50"/>
      <c r="E8" s="110" t="s">
        <v>826</v>
      </c>
      <c r="F8" s="110"/>
      <c r="G8" s="113"/>
      <c r="H8" s="113"/>
      <c r="I8" s="113"/>
      <c r="J8" s="113"/>
    </row>
    <row r="9" spans="1:10" ht="14.45">
      <c r="A9" s="81">
        <v>11</v>
      </c>
      <c r="B9" s="50"/>
      <c r="E9" s="110" t="s">
        <v>827</v>
      </c>
      <c r="F9" s="110"/>
      <c r="G9" s="113"/>
      <c r="H9" s="113"/>
      <c r="I9" s="113"/>
      <c r="J9" s="113"/>
    </row>
    <row r="10" spans="1:10" ht="14.45">
      <c r="A10" s="81">
        <v>12</v>
      </c>
      <c r="B10" s="50"/>
      <c r="E10" s="110" t="s">
        <v>828</v>
      </c>
      <c r="F10" s="110"/>
      <c r="G10" s="113"/>
      <c r="H10" s="113"/>
      <c r="I10" s="113"/>
      <c r="J10" s="113"/>
    </row>
    <row r="11" spans="1:10" ht="14.45">
      <c r="A11" s="73"/>
      <c r="B11" s="36"/>
      <c r="E11" s="111" t="s">
        <v>178</v>
      </c>
      <c r="F11" s="110"/>
      <c r="G11" s="113"/>
      <c r="H11" s="113"/>
      <c r="I11" s="113"/>
      <c r="J11" s="113"/>
    </row>
    <row r="12" spans="1:10" ht="50.25" customHeight="1">
      <c r="A12" s="41" t="s">
        <v>829</v>
      </c>
      <c r="B12" s="41" t="s">
        <v>810</v>
      </c>
      <c r="C12" s="41" t="s">
        <v>830</v>
      </c>
      <c r="E12" s="110" t="s">
        <v>831</v>
      </c>
      <c r="F12" s="110"/>
      <c r="G12" s="113"/>
      <c r="H12" s="113"/>
      <c r="I12" s="113"/>
      <c r="J12" s="113"/>
    </row>
    <row r="13" spans="1:10" ht="14.45">
      <c r="A13" s="9" t="s">
        <v>832</v>
      </c>
      <c r="B13" s="9">
        <v>10</v>
      </c>
      <c r="C13" s="9">
        <v>5</v>
      </c>
      <c r="E13" s="110" t="s">
        <v>833</v>
      </c>
      <c r="F13" s="110"/>
      <c r="G13" s="113"/>
      <c r="H13" s="113"/>
      <c r="I13" s="113"/>
      <c r="J13" s="113"/>
    </row>
    <row r="14" spans="1:10" ht="14.45">
      <c r="A14" s="9" t="s">
        <v>834</v>
      </c>
      <c r="B14" s="9">
        <v>11</v>
      </c>
      <c r="C14" s="9">
        <v>11</v>
      </c>
      <c r="E14" s="110" t="s">
        <v>835</v>
      </c>
      <c r="F14" s="110"/>
      <c r="G14" s="113"/>
      <c r="H14" s="113"/>
      <c r="I14" s="113"/>
      <c r="J14" s="113"/>
    </row>
    <row r="15" spans="1:10" ht="14.45">
      <c r="A15" s="9" t="s">
        <v>836</v>
      </c>
      <c r="B15" s="9">
        <v>12</v>
      </c>
      <c r="C15" s="9">
        <v>13</v>
      </c>
      <c r="E15" s="110" t="s">
        <v>837</v>
      </c>
      <c r="F15" s="110"/>
      <c r="G15" s="113"/>
      <c r="H15" s="113"/>
      <c r="I15" s="113"/>
      <c r="J15" s="113"/>
    </row>
    <row r="16" spans="1:10" ht="14.45">
      <c r="A16" s="9" t="s">
        <v>838</v>
      </c>
      <c r="B16" s="9">
        <v>10</v>
      </c>
      <c r="C16" s="9">
        <v>9</v>
      </c>
      <c r="E16" s="110" t="s">
        <v>839</v>
      </c>
      <c r="F16" s="110"/>
      <c r="G16" s="113"/>
      <c r="H16" s="113"/>
      <c r="I16" s="113"/>
      <c r="J16" s="113"/>
    </row>
    <row r="17" spans="1:6" ht="14.45">
      <c r="A17" s="9" t="s">
        <v>840</v>
      </c>
      <c r="B17" s="9">
        <v>11</v>
      </c>
      <c r="C17" s="9">
        <v>12</v>
      </c>
      <c r="E17" s="107" t="s">
        <v>101</v>
      </c>
      <c r="F17"/>
    </row>
    <row r="18" spans="1:6" ht="14.45">
      <c r="A18" s="9" t="s">
        <v>841</v>
      </c>
      <c r="B18" s="9">
        <v>11</v>
      </c>
      <c r="C18" s="9">
        <v>10</v>
      </c>
      <c r="E18" s="108" t="s">
        <v>103</v>
      </c>
      <c r="F18"/>
    </row>
    <row r="19" spans="1:6" ht="14.45">
      <c r="A19" s="9" t="s">
        <v>842</v>
      </c>
      <c r="B19" s="9">
        <v>11</v>
      </c>
      <c r="C19" s="9">
        <v>6</v>
      </c>
      <c r="E19" t="s">
        <v>119</v>
      </c>
      <c r="F19"/>
    </row>
    <row r="20" spans="1:6" ht="14.45">
      <c r="A20" s="9" t="s">
        <v>843</v>
      </c>
      <c r="B20" s="9">
        <v>10</v>
      </c>
      <c r="C20" s="9">
        <v>6</v>
      </c>
      <c r="E20" s="112" t="s">
        <v>844</v>
      </c>
      <c r="F20" s="112">
        <v>4</v>
      </c>
    </row>
    <row r="21" spans="1:6" ht="14.45">
      <c r="A21" s="9" t="s">
        <v>845</v>
      </c>
      <c r="B21" s="9">
        <v>10</v>
      </c>
      <c r="C21" s="9">
        <v>7</v>
      </c>
      <c r="E21" s="112" t="s">
        <v>802</v>
      </c>
      <c r="F21" s="112">
        <v>-1</v>
      </c>
    </row>
    <row r="22" spans="1:6" ht="14.45">
      <c r="A22" s="9" t="s">
        <v>846</v>
      </c>
      <c r="B22" s="9">
        <v>10</v>
      </c>
      <c r="C22" s="9">
        <v>9</v>
      </c>
      <c r="E22" s="112" t="s">
        <v>847</v>
      </c>
      <c r="F22" s="112">
        <v>-1</v>
      </c>
    </row>
    <row r="23" spans="1:6" ht="14.45">
      <c r="A23" s="9" t="s">
        <v>848</v>
      </c>
      <c r="B23" s="9">
        <v>10</v>
      </c>
      <c r="C23" s="9">
        <v>3</v>
      </c>
      <c r="E23" s="112" t="s">
        <v>849</v>
      </c>
      <c r="F23" s="112">
        <v>-1</v>
      </c>
    </row>
    <row r="24" spans="1:6" ht="14.45">
      <c r="A24" s="9" t="s">
        <v>850</v>
      </c>
      <c r="B24" s="9">
        <v>11</v>
      </c>
      <c r="C24" s="9">
        <v>4</v>
      </c>
      <c r="E24" s="112" t="s">
        <v>851</v>
      </c>
      <c r="F24" s="112">
        <v>-1</v>
      </c>
    </row>
    <row r="25" spans="1:6" ht="14.45">
      <c r="A25" s="9" t="s">
        <v>852</v>
      </c>
      <c r="B25" s="9">
        <v>11</v>
      </c>
      <c r="C25" s="9">
        <v>17</v>
      </c>
      <c r="E25" s="112" t="s">
        <v>853</v>
      </c>
      <c r="F25" s="112">
        <v>1</v>
      </c>
    </row>
    <row r="26" spans="1:6" ht="14.45">
      <c r="A26" s="9" t="s">
        <v>854</v>
      </c>
      <c r="B26" s="9">
        <v>11</v>
      </c>
      <c r="C26" s="9">
        <v>2</v>
      </c>
      <c r="E26" s="112" t="s">
        <v>855</v>
      </c>
      <c r="F26" s="112">
        <v>1</v>
      </c>
    </row>
    <row r="27" spans="1:6" ht="14.45">
      <c r="A27" s="9" t="s">
        <v>856</v>
      </c>
      <c r="B27" s="9">
        <v>10</v>
      </c>
      <c r="C27" s="9">
        <v>8</v>
      </c>
      <c r="E27" s="112" t="s">
        <v>857</v>
      </c>
      <c r="F27" s="112" t="s">
        <v>858</v>
      </c>
    </row>
    <row r="28" spans="1:6" ht="14.45">
      <c r="A28" s="9" t="s">
        <v>859</v>
      </c>
      <c r="B28" s="9">
        <v>11</v>
      </c>
      <c r="C28" s="9">
        <v>4</v>
      </c>
      <c r="E28" s="112" t="s">
        <v>860</v>
      </c>
      <c r="F28" s="112">
        <v>3</v>
      </c>
    </row>
    <row r="29" spans="1:6" ht="14.45">
      <c r="A29" s="9" t="s">
        <v>861</v>
      </c>
      <c r="B29" s="9">
        <v>10</v>
      </c>
      <c r="C29" s="9">
        <v>5</v>
      </c>
      <c r="E29" s="112" t="s">
        <v>862</v>
      </c>
      <c r="F29" s="112">
        <v>-1</v>
      </c>
    </row>
    <row r="30" spans="1:6" ht="14.45">
      <c r="A30" s="9" t="s">
        <v>863</v>
      </c>
      <c r="B30" s="9">
        <v>10</v>
      </c>
      <c r="C30" s="9">
        <v>8</v>
      </c>
      <c r="E30" s="112" t="s">
        <v>847</v>
      </c>
      <c r="F30" s="112">
        <v>-1</v>
      </c>
    </row>
    <row r="31" spans="1:6" ht="14.45">
      <c r="A31" s="9" t="s">
        <v>864</v>
      </c>
      <c r="B31" s="9">
        <v>10</v>
      </c>
      <c r="C31" s="9">
        <v>8</v>
      </c>
      <c r="E31" s="112" t="s">
        <v>865</v>
      </c>
      <c r="F31" s="112">
        <v>-1</v>
      </c>
    </row>
    <row r="32" spans="1:6" ht="14.45">
      <c r="A32" s="9" t="s">
        <v>866</v>
      </c>
      <c r="B32" s="9">
        <v>12</v>
      </c>
      <c r="C32" s="9">
        <v>12</v>
      </c>
      <c r="E32" s="112" t="s">
        <v>867</v>
      </c>
      <c r="F32" s="112">
        <v>1</v>
      </c>
    </row>
    <row r="33" spans="1:6" ht="14.45">
      <c r="A33" s="9" t="s">
        <v>868</v>
      </c>
      <c r="B33" s="9">
        <v>10</v>
      </c>
      <c r="C33" s="9">
        <v>4</v>
      </c>
      <c r="E33" s="112" t="s">
        <v>869</v>
      </c>
      <c r="F33" s="112">
        <v>1</v>
      </c>
    </row>
    <row r="34" spans="1:6" ht="14.45">
      <c r="A34" s="9" t="s">
        <v>870</v>
      </c>
      <c r="B34" s="9">
        <v>10</v>
      </c>
      <c r="C34" s="9">
        <v>6</v>
      </c>
      <c r="E34" s="112" t="s">
        <v>871</v>
      </c>
      <c r="F34" s="112">
        <v>1</v>
      </c>
    </row>
    <row r="35" spans="1:6" ht="14.45">
      <c r="A35" s="9" t="s">
        <v>872</v>
      </c>
      <c r="B35" s="9">
        <v>10</v>
      </c>
      <c r="C35" s="9">
        <v>4</v>
      </c>
      <c r="E35" s="112" t="s">
        <v>873</v>
      </c>
      <c r="F35" s="112">
        <v>1</v>
      </c>
    </row>
    <row r="36" spans="1:6" ht="14.45">
      <c r="A36" s="9" t="s">
        <v>874</v>
      </c>
      <c r="B36" s="9">
        <v>11</v>
      </c>
      <c r="C36" s="9">
        <v>4</v>
      </c>
      <c r="E36" s="112" t="s">
        <v>875</v>
      </c>
      <c r="F36" s="112">
        <v>1</v>
      </c>
    </row>
    <row r="37" spans="1:6" ht="14.45">
      <c r="A37" s="9" t="s">
        <v>876</v>
      </c>
      <c r="B37" s="9">
        <v>12</v>
      </c>
      <c r="C37" s="9">
        <v>9</v>
      </c>
      <c r="E37" s="112" t="s">
        <v>877</v>
      </c>
      <c r="F37" s="112">
        <v>1</v>
      </c>
    </row>
    <row r="38" spans="1:6" ht="14.45">
      <c r="A38" s="9" t="s">
        <v>878</v>
      </c>
      <c r="B38" s="9">
        <v>10</v>
      </c>
      <c r="C38" s="9">
        <v>4</v>
      </c>
      <c r="E38" s="112" t="s">
        <v>879</v>
      </c>
      <c r="F38" s="112">
        <v>3</v>
      </c>
    </row>
    <row r="39" spans="1:6" ht="14.45">
      <c r="A39" s="9" t="s">
        <v>880</v>
      </c>
      <c r="B39" s="9">
        <v>10</v>
      </c>
      <c r="C39" s="9">
        <v>4</v>
      </c>
      <c r="E39" s="109" t="s">
        <v>248</v>
      </c>
      <c r="F39"/>
    </row>
    <row r="40" spans="1:6">
      <c r="A40" s="9" t="s">
        <v>881</v>
      </c>
      <c r="B40" s="9">
        <v>12</v>
      </c>
      <c r="C40" s="9">
        <v>22</v>
      </c>
    </row>
    <row r="41" spans="1:6">
      <c r="A41" s="9" t="s">
        <v>882</v>
      </c>
      <c r="B41" s="9">
        <v>11</v>
      </c>
      <c r="C41" s="9">
        <v>5</v>
      </c>
    </row>
    <row r="42" spans="1:6">
      <c r="A42" s="9" t="s">
        <v>883</v>
      </c>
      <c r="B42" s="9">
        <v>11</v>
      </c>
      <c r="C42" s="9">
        <v>15</v>
      </c>
    </row>
    <row r="43" spans="1:6">
      <c r="A43" s="9" t="s">
        <v>884</v>
      </c>
      <c r="B43" s="9">
        <v>11</v>
      </c>
      <c r="C43" s="9">
        <v>3</v>
      </c>
    </row>
    <row r="44" spans="1:6">
      <c r="A44" s="9" t="s">
        <v>885</v>
      </c>
      <c r="B44" s="9">
        <v>10</v>
      </c>
      <c r="C44" s="9">
        <v>9</v>
      </c>
    </row>
    <row r="45" spans="1:6">
      <c r="A45" s="9" t="s">
        <v>886</v>
      </c>
      <c r="B45" s="9">
        <v>10</v>
      </c>
      <c r="C45" s="9">
        <v>6</v>
      </c>
    </row>
    <row r="46" spans="1:6">
      <c r="A46" s="9" t="s">
        <v>887</v>
      </c>
      <c r="B46" s="9">
        <v>10</v>
      </c>
      <c r="C46" s="9">
        <v>5</v>
      </c>
    </row>
    <row r="47" spans="1:6">
      <c r="A47" s="9" t="s">
        <v>888</v>
      </c>
      <c r="B47" s="9">
        <v>10</v>
      </c>
      <c r="C47" s="9">
        <v>3</v>
      </c>
    </row>
    <row r="48" spans="1:6">
      <c r="A48" s="9" t="s">
        <v>889</v>
      </c>
      <c r="B48" s="9">
        <v>10</v>
      </c>
      <c r="C48" s="9">
        <v>9</v>
      </c>
    </row>
    <row r="49" spans="1:3">
      <c r="A49" s="9" t="s">
        <v>890</v>
      </c>
      <c r="B49" s="9">
        <v>12</v>
      </c>
      <c r="C49" s="9">
        <v>19</v>
      </c>
    </row>
    <row r="50" spans="1:3">
      <c r="A50" s="9" t="s">
        <v>891</v>
      </c>
      <c r="B50" s="9">
        <v>11</v>
      </c>
      <c r="C50" s="9">
        <v>5</v>
      </c>
    </row>
    <row r="51" spans="1:3">
      <c r="A51" s="9" t="s">
        <v>892</v>
      </c>
      <c r="B51" s="9">
        <v>12</v>
      </c>
      <c r="C51" s="9">
        <v>13</v>
      </c>
    </row>
    <row r="52" spans="1:3">
      <c r="A52" s="9" t="s">
        <v>893</v>
      </c>
      <c r="B52" s="9">
        <v>11</v>
      </c>
      <c r="C52" s="9">
        <v>8</v>
      </c>
    </row>
    <row r="53" spans="1:3">
      <c r="A53" s="9" t="s">
        <v>894</v>
      </c>
      <c r="B53" s="9">
        <v>10</v>
      </c>
      <c r="C53" s="9">
        <v>5</v>
      </c>
    </row>
    <row r="54" spans="1:3">
      <c r="A54" s="9" t="s">
        <v>895</v>
      </c>
      <c r="B54" s="9">
        <v>12</v>
      </c>
      <c r="C54" s="9">
        <v>2</v>
      </c>
    </row>
    <row r="55" spans="1:3">
      <c r="A55" s="9" t="s">
        <v>896</v>
      </c>
      <c r="B55" s="9">
        <v>11</v>
      </c>
      <c r="C55" s="9">
        <v>8</v>
      </c>
    </row>
    <row r="56" spans="1:3">
      <c r="A56" s="9" t="s">
        <v>897</v>
      </c>
      <c r="B56" s="9">
        <v>10</v>
      </c>
      <c r="C56" s="9">
        <v>6</v>
      </c>
    </row>
    <row r="57" spans="1:3">
      <c r="A57" s="9" t="s">
        <v>898</v>
      </c>
      <c r="B57" s="9">
        <v>11</v>
      </c>
      <c r="C57" s="9">
        <v>8</v>
      </c>
    </row>
    <row r="58" spans="1:3">
      <c r="A58" s="9" t="s">
        <v>899</v>
      </c>
      <c r="B58" s="9">
        <v>10</v>
      </c>
      <c r="C58" s="9">
        <v>6</v>
      </c>
    </row>
    <row r="59" spans="1:3">
      <c r="A59" s="9" t="s">
        <v>900</v>
      </c>
      <c r="B59" s="9">
        <v>12</v>
      </c>
      <c r="C59" s="9">
        <v>6</v>
      </c>
    </row>
    <row r="60" spans="1:3">
      <c r="A60" s="9" t="s">
        <v>901</v>
      </c>
      <c r="B60" s="9">
        <v>11</v>
      </c>
      <c r="C60" s="9">
        <v>8</v>
      </c>
    </row>
    <row r="61" spans="1:3">
      <c r="A61" s="9" t="s">
        <v>902</v>
      </c>
      <c r="B61" s="9">
        <v>12</v>
      </c>
      <c r="C61" s="9">
        <v>13</v>
      </c>
    </row>
    <row r="62" spans="1:3">
      <c r="A62" s="9" t="s">
        <v>903</v>
      </c>
      <c r="B62" s="9">
        <v>12</v>
      </c>
      <c r="C62" s="9">
        <v>9</v>
      </c>
    </row>
    <row r="63" spans="1:3">
      <c r="A63" s="9" t="s">
        <v>904</v>
      </c>
      <c r="B63" s="9">
        <v>10</v>
      </c>
      <c r="C63" s="9">
        <v>10</v>
      </c>
    </row>
    <row r="64" spans="1:3">
      <c r="A64" s="9" t="s">
        <v>905</v>
      </c>
      <c r="B64" s="9">
        <v>10</v>
      </c>
      <c r="C64" s="9">
        <v>11</v>
      </c>
    </row>
    <row r="65" spans="1:3">
      <c r="A65" s="9" t="s">
        <v>906</v>
      </c>
      <c r="B65" s="9">
        <v>12</v>
      </c>
      <c r="C65" s="9">
        <v>5</v>
      </c>
    </row>
    <row r="66" spans="1:3">
      <c r="A66" s="9" t="s">
        <v>907</v>
      </c>
      <c r="B66" s="9">
        <v>11</v>
      </c>
      <c r="C66" s="9">
        <v>9</v>
      </c>
    </row>
    <row r="67" spans="1:3">
      <c r="A67" s="9" t="s">
        <v>908</v>
      </c>
      <c r="B67" s="9">
        <v>12</v>
      </c>
      <c r="C67" s="9">
        <v>9</v>
      </c>
    </row>
    <row r="68" spans="1:3">
      <c r="A68" s="9" t="s">
        <v>909</v>
      </c>
      <c r="B68" s="9">
        <v>11</v>
      </c>
      <c r="C68" s="9">
        <v>12</v>
      </c>
    </row>
    <row r="69" spans="1:3">
      <c r="A69" s="9" t="s">
        <v>910</v>
      </c>
      <c r="B69" s="9">
        <v>10</v>
      </c>
      <c r="C69" s="9">
        <v>2</v>
      </c>
    </row>
    <row r="70" spans="1:3">
      <c r="A70" s="9" t="s">
        <v>911</v>
      </c>
      <c r="B70" s="9">
        <v>12</v>
      </c>
      <c r="C70" s="9">
        <v>8</v>
      </c>
    </row>
    <row r="71" spans="1:3">
      <c r="A71" s="9" t="s">
        <v>912</v>
      </c>
      <c r="B71" s="9">
        <v>11</v>
      </c>
      <c r="C71" s="9">
        <v>4</v>
      </c>
    </row>
    <row r="72" spans="1:3">
      <c r="A72" s="9" t="s">
        <v>913</v>
      </c>
      <c r="B72" s="9">
        <v>10</v>
      </c>
      <c r="C72" s="9">
        <v>8</v>
      </c>
    </row>
    <row r="73" spans="1:3">
      <c r="A73" s="9" t="s">
        <v>914</v>
      </c>
      <c r="B73" s="9">
        <v>10</v>
      </c>
      <c r="C73" s="9">
        <v>7</v>
      </c>
    </row>
    <row r="74" spans="1:3">
      <c r="A74" s="9" t="s">
        <v>915</v>
      </c>
      <c r="B74" s="9">
        <v>11</v>
      </c>
      <c r="C74" s="9">
        <v>6</v>
      </c>
    </row>
    <row r="75" spans="1:3">
      <c r="A75" s="9" t="s">
        <v>916</v>
      </c>
      <c r="B75" s="9">
        <v>10</v>
      </c>
      <c r="C75" s="9">
        <v>27</v>
      </c>
    </row>
    <row r="76" spans="1:3">
      <c r="A76" s="9" t="s">
        <v>917</v>
      </c>
      <c r="B76" s="9">
        <v>12</v>
      </c>
      <c r="C76" s="9">
        <v>4</v>
      </c>
    </row>
    <row r="77" spans="1:3">
      <c r="A77" s="9" t="s">
        <v>918</v>
      </c>
      <c r="B77" s="9">
        <v>10</v>
      </c>
      <c r="C77" s="9">
        <v>5</v>
      </c>
    </row>
    <row r="78" spans="1:3">
      <c r="A78" s="9" t="s">
        <v>919</v>
      </c>
      <c r="B78" s="9">
        <v>11</v>
      </c>
      <c r="C78" s="9">
        <v>8</v>
      </c>
    </row>
    <row r="79" spans="1:3">
      <c r="A79" s="9" t="s">
        <v>920</v>
      </c>
      <c r="B79" s="9">
        <v>12</v>
      </c>
      <c r="C79" s="9">
        <v>12</v>
      </c>
    </row>
    <row r="80" spans="1:3">
      <c r="A80" s="9" t="s">
        <v>921</v>
      </c>
      <c r="B80" s="9">
        <v>11</v>
      </c>
      <c r="C80" s="9">
        <v>5</v>
      </c>
    </row>
    <row r="81" spans="1:3">
      <c r="A81" s="9" t="s">
        <v>922</v>
      </c>
      <c r="B81" s="9">
        <v>10</v>
      </c>
      <c r="C81" s="9">
        <v>3</v>
      </c>
    </row>
    <row r="82" spans="1:3">
      <c r="A82" s="9" t="s">
        <v>923</v>
      </c>
      <c r="B82" s="9">
        <v>10</v>
      </c>
      <c r="C82" s="9">
        <v>6</v>
      </c>
    </row>
    <row r="83" spans="1:3">
      <c r="A83" s="9" t="s">
        <v>924</v>
      </c>
      <c r="B83" s="9">
        <v>12</v>
      </c>
      <c r="C83" s="9">
        <v>11</v>
      </c>
    </row>
    <row r="84" spans="1:3">
      <c r="A84" s="9" t="s">
        <v>925</v>
      </c>
      <c r="B84" s="9">
        <v>11</v>
      </c>
      <c r="C84" s="9">
        <v>11</v>
      </c>
    </row>
  </sheetData>
  <mergeCells count="2">
    <mergeCell ref="A3:B3"/>
    <mergeCell ref="A7:B7"/>
  </mergeCells>
  <pageMargins left="0.98425196850393704" right="0.59055118110236227" top="0.98425196850393704" bottom="0.98425196850393704" header="0.31496062992125984" footer="0.31496062992125984"/>
  <pageSetup paperSize="9" orientation="portrait" r:id="rId1"/>
  <headerFooter differentOddEven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/>
  <dimension ref="A1:C84"/>
  <sheetViews>
    <sheetView view="pageLayout" zoomScale="148" zoomScaleNormal="100" zoomScalePageLayoutView="148" workbookViewId="0">
      <selection activeCell="C12" sqref="C12"/>
    </sheetView>
  </sheetViews>
  <sheetFormatPr defaultColWidth="9.140625" defaultRowHeight="12.6"/>
  <cols>
    <col min="1" max="1" width="61.28515625" style="9" customWidth="1"/>
    <col min="2" max="2" width="7.7109375" style="9" customWidth="1"/>
    <col min="3" max="3" width="12.5703125" style="9" customWidth="1"/>
    <col min="4" max="16384" width="9.140625" style="9"/>
  </cols>
  <sheetData>
    <row r="1" spans="1:3" ht="14.1">
      <c r="A1" s="8" t="s">
        <v>818</v>
      </c>
    </row>
    <row r="2" spans="1:3" ht="14.1">
      <c r="A2" s="8"/>
    </row>
    <row r="3" spans="1:3" ht="12.95">
      <c r="A3" s="147" t="s">
        <v>821</v>
      </c>
      <c r="B3" s="148"/>
    </row>
    <row r="4" spans="1:3" ht="12.95">
      <c r="A4" s="81">
        <v>10</v>
      </c>
      <c r="B4" s="50">
        <f>SUMIF(B$13:B$84,"=10",C$13:C$84)</f>
        <v>218</v>
      </c>
    </row>
    <row r="5" spans="1:3" ht="12.95">
      <c r="A5" s="81">
        <v>11</v>
      </c>
      <c r="B5" s="50">
        <f>SUMIF(B$13:B$84,"=11",C$13:C$84)</f>
        <v>185</v>
      </c>
    </row>
    <row r="6" spans="1:3" ht="12.95">
      <c r="A6" s="81">
        <v>12</v>
      </c>
      <c r="B6" s="50">
        <f>SUMIF(B$13:B$84,"=12",C$13:C$84)</f>
        <v>167</v>
      </c>
    </row>
    <row r="7" spans="1:3" ht="12.95">
      <c r="A7" s="147" t="s">
        <v>824</v>
      </c>
      <c r="B7" s="148"/>
    </row>
    <row r="8" spans="1:3" ht="12.95">
      <c r="A8" s="81">
        <v>10</v>
      </c>
      <c r="B8" s="50">
        <f>COUNTIF(B$13:B$84,"=10")</f>
        <v>32</v>
      </c>
    </row>
    <row r="9" spans="1:3" ht="12.95">
      <c r="A9" s="81">
        <v>11</v>
      </c>
      <c r="B9" s="50">
        <f>COUNTIF(B$13:B$84,"=11")</f>
        <v>24</v>
      </c>
    </row>
    <row r="10" spans="1:3" ht="12.95">
      <c r="A10" s="81">
        <v>12</v>
      </c>
      <c r="B10" s="50">
        <f>COUNTIF(B$13:B$84,"=12")</f>
        <v>16</v>
      </c>
    </row>
    <row r="11" spans="1:3" ht="12.95">
      <c r="A11" s="73"/>
      <c r="B11" s="36"/>
    </row>
    <row r="12" spans="1:3" ht="39.75" customHeight="1">
      <c r="A12" s="41" t="s">
        <v>829</v>
      </c>
      <c r="B12" s="41" t="s">
        <v>810</v>
      </c>
      <c r="C12" s="41" t="s">
        <v>830</v>
      </c>
    </row>
    <row r="13" spans="1:3">
      <c r="A13" s="9" t="s">
        <v>832</v>
      </c>
      <c r="B13" s="9">
        <v>10</v>
      </c>
      <c r="C13" s="9">
        <v>5</v>
      </c>
    </row>
    <row r="14" spans="1:3">
      <c r="A14" s="9" t="s">
        <v>834</v>
      </c>
      <c r="B14" s="9">
        <v>11</v>
      </c>
      <c r="C14" s="9">
        <v>11</v>
      </c>
    </row>
    <row r="15" spans="1:3">
      <c r="A15" s="9" t="s">
        <v>836</v>
      </c>
      <c r="B15" s="9">
        <v>12</v>
      </c>
      <c r="C15" s="9">
        <v>13</v>
      </c>
    </row>
    <row r="16" spans="1:3">
      <c r="A16" s="9" t="s">
        <v>838</v>
      </c>
      <c r="B16" s="9">
        <v>10</v>
      </c>
      <c r="C16" s="9">
        <v>9</v>
      </c>
    </row>
    <row r="17" spans="1:3">
      <c r="A17" s="9" t="s">
        <v>840</v>
      </c>
      <c r="B17" s="9">
        <v>11</v>
      </c>
      <c r="C17" s="9">
        <v>12</v>
      </c>
    </row>
    <row r="18" spans="1:3">
      <c r="A18" s="9" t="s">
        <v>841</v>
      </c>
      <c r="B18" s="9">
        <v>11</v>
      </c>
      <c r="C18" s="9">
        <v>10</v>
      </c>
    </row>
    <row r="19" spans="1:3">
      <c r="A19" s="9" t="s">
        <v>842</v>
      </c>
      <c r="B19" s="9">
        <v>11</v>
      </c>
      <c r="C19" s="9">
        <v>6</v>
      </c>
    </row>
    <row r="20" spans="1:3">
      <c r="A20" s="9" t="s">
        <v>843</v>
      </c>
      <c r="B20" s="9">
        <v>10</v>
      </c>
      <c r="C20" s="9">
        <v>6</v>
      </c>
    </row>
    <row r="21" spans="1:3">
      <c r="A21" s="9" t="s">
        <v>845</v>
      </c>
      <c r="B21" s="9">
        <v>10</v>
      </c>
      <c r="C21" s="9">
        <v>7</v>
      </c>
    </row>
    <row r="22" spans="1:3">
      <c r="A22" s="9" t="s">
        <v>846</v>
      </c>
      <c r="B22" s="9">
        <v>10</v>
      </c>
      <c r="C22" s="9">
        <v>9</v>
      </c>
    </row>
    <row r="23" spans="1:3">
      <c r="A23" s="9" t="s">
        <v>848</v>
      </c>
      <c r="B23" s="9">
        <v>10</v>
      </c>
      <c r="C23" s="9">
        <v>3</v>
      </c>
    </row>
    <row r="24" spans="1:3">
      <c r="A24" s="9" t="s">
        <v>850</v>
      </c>
      <c r="B24" s="9">
        <v>11</v>
      </c>
      <c r="C24" s="9">
        <v>4</v>
      </c>
    </row>
    <row r="25" spans="1:3">
      <c r="A25" s="9" t="s">
        <v>852</v>
      </c>
      <c r="B25" s="9">
        <v>11</v>
      </c>
      <c r="C25" s="9">
        <v>17</v>
      </c>
    </row>
    <row r="26" spans="1:3">
      <c r="A26" s="9" t="s">
        <v>854</v>
      </c>
      <c r="B26" s="9">
        <v>11</v>
      </c>
      <c r="C26" s="9">
        <v>2</v>
      </c>
    </row>
    <row r="27" spans="1:3">
      <c r="A27" s="9" t="s">
        <v>856</v>
      </c>
      <c r="B27" s="9">
        <v>10</v>
      </c>
      <c r="C27" s="9">
        <v>8</v>
      </c>
    </row>
    <row r="28" spans="1:3">
      <c r="A28" s="9" t="s">
        <v>859</v>
      </c>
      <c r="B28" s="9">
        <v>11</v>
      </c>
      <c r="C28" s="9">
        <v>4</v>
      </c>
    </row>
    <row r="29" spans="1:3">
      <c r="A29" s="9" t="s">
        <v>861</v>
      </c>
      <c r="B29" s="9">
        <v>10</v>
      </c>
      <c r="C29" s="9">
        <v>5</v>
      </c>
    </row>
    <row r="30" spans="1:3">
      <c r="A30" s="9" t="s">
        <v>863</v>
      </c>
      <c r="B30" s="9">
        <v>10</v>
      </c>
      <c r="C30" s="9">
        <v>8</v>
      </c>
    </row>
    <row r="31" spans="1:3">
      <c r="A31" s="9" t="s">
        <v>864</v>
      </c>
      <c r="B31" s="9">
        <v>10</v>
      </c>
      <c r="C31" s="9">
        <v>8</v>
      </c>
    </row>
    <row r="32" spans="1:3">
      <c r="A32" s="9" t="s">
        <v>866</v>
      </c>
      <c r="B32" s="9">
        <v>12</v>
      </c>
      <c r="C32" s="9">
        <v>12</v>
      </c>
    </row>
    <row r="33" spans="1:3">
      <c r="A33" s="9" t="s">
        <v>868</v>
      </c>
      <c r="B33" s="9">
        <v>10</v>
      </c>
      <c r="C33" s="9">
        <v>4</v>
      </c>
    </row>
    <row r="34" spans="1:3">
      <c r="A34" s="9" t="s">
        <v>870</v>
      </c>
      <c r="B34" s="9">
        <v>10</v>
      </c>
      <c r="C34" s="9">
        <v>6</v>
      </c>
    </row>
    <row r="35" spans="1:3">
      <c r="A35" s="9" t="s">
        <v>872</v>
      </c>
      <c r="B35" s="9">
        <v>10</v>
      </c>
      <c r="C35" s="9">
        <v>4</v>
      </c>
    </row>
    <row r="36" spans="1:3">
      <c r="A36" s="9" t="s">
        <v>874</v>
      </c>
      <c r="B36" s="9">
        <v>11</v>
      </c>
      <c r="C36" s="9">
        <v>4</v>
      </c>
    </row>
    <row r="37" spans="1:3">
      <c r="A37" s="9" t="s">
        <v>876</v>
      </c>
      <c r="B37" s="9">
        <v>12</v>
      </c>
      <c r="C37" s="9">
        <v>9</v>
      </c>
    </row>
    <row r="38" spans="1:3">
      <c r="A38" s="9" t="s">
        <v>878</v>
      </c>
      <c r="B38" s="9">
        <v>10</v>
      </c>
      <c r="C38" s="9">
        <v>4</v>
      </c>
    </row>
    <row r="39" spans="1:3">
      <c r="A39" s="9" t="s">
        <v>880</v>
      </c>
      <c r="B39" s="9">
        <v>10</v>
      </c>
      <c r="C39" s="9">
        <v>4</v>
      </c>
    </row>
    <row r="40" spans="1:3">
      <c r="A40" s="9" t="s">
        <v>881</v>
      </c>
      <c r="B40" s="9">
        <v>12</v>
      </c>
      <c r="C40" s="9">
        <v>22</v>
      </c>
    </row>
    <row r="41" spans="1:3">
      <c r="A41" s="9" t="s">
        <v>882</v>
      </c>
      <c r="B41" s="9">
        <v>11</v>
      </c>
      <c r="C41" s="9">
        <v>5</v>
      </c>
    </row>
    <row r="42" spans="1:3">
      <c r="A42" s="9" t="s">
        <v>883</v>
      </c>
      <c r="B42" s="9">
        <v>11</v>
      </c>
      <c r="C42" s="9">
        <v>15</v>
      </c>
    </row>
    <row r="43" spans="1:3">
      <c r="A43" s="9" t="s">
        <v>884</v>
      </c>
      <c r="B43" s="9">
        <v>11</v>
      </c>
      <c r="C43" s="9">
        <v>3</v>
      </c>
    </row>
    <row r="44" spans="1:3">
      <c r="A44" s="9" t="s">
        <v>885</v>
      </c>
      <c r="B44" s="9">
        <v>10</v>
      </c>
      <c r="C44" s="9">
        <v>9</v>
      </c>
    </row>
    <row r="45" spans="1:3">
      <c r="A45" s="9" t="s">
        <v>886</v>
      </c>
      <c r="B45" s="9">
        <v>10</v>
      </c>
      <c r="C45" s="9">
        <v>6</v>
      </c>
    </row>
    <row r="46" spans="1:3">
      <c r="A46" s="9" t="s">
        <v>887</v>
      </c>
      <c r="B46" s="9">
        <v>10</v>
      </c>
      <c r="C46" s="9">
        <v>5</v>
      </c>
    </row>
    <row r="47" spans="1:3">
      <c r="A47" s="9" t="s">
        <v>888</v>
      </c>
      <c r="B47" s="9">
        <v>10</v>
      </c>
      <c r="C47" s="9">
        <v>3</v>
      </c>
    </row>
    <row r="48" spans="1:3">
      <c r="A48" s="9" t="s">
        <v>889</v>
      </c>
      <c r="B48" s="9">
        <v>10</v>
      </c>
      <c r="C48" s="9">
        <v>9</v>
      </c>
    </row>
    <row r="49" spans="1:3">
      <c r="A49" s="9" t="s">
        <v>890</v>
      </c>
      <c r="B49" s="9">
        <v>12</v>
      </c>
      <c r="C49" s="9">
        <v>19</v>
      </c>
    </row>
    <row r="50" spans="1:3">
      <c r="A50" s="9" t="s">
        <v>891</v>
      </c>
      <c r="B50" s="9">
        <v>11</v>
      </c>
      <c r="C50" s="9">
        <v>5</v>
      </c>
    </row>
    <row r="51" spans="1:3">
      <c r="A51" s="9" t="s">
        <v>892</v>
      </c>
      <c r="B51" s="9">
        <v>12</v>
      </c>
      <c r="C51" s="9">
        <v>13</v>
      </c>
    </row>
    <row r="52" spans="1:3">
      <c r="A52" s="9" t="s">
        <v>893</v>
      </c>
      <c r="B52" s="9">
        <v>11</v>
      </c>
      <c r="C52" s="9">
        <v>8</v>
      </c>
    </row>
    <row r="53" spans="1:3">
      <c r="A53" s="9" t="s">
        <v>894</v>
      </c>
      <c r="B53" s="9">
        <v>10</v>
      </c>
      <c r="C53" s="9">
        <v>5</v>
      </c>
    </row>
    <row r="54" spans="1:3">
      <c r="A54" s="9" t="s">
        <v>895</v>
      </c>
      <c r="B54" s="9">
        <v>12</v>
      </c>
      <c r="C54" s="9">
        <v>2</v>
      </c>
    </row>
    <row r="55" spans="1:3">
      <c r="A55" s="9" t="s">
        <v>896</v>
      </c>
      <c r="B55" s="9">
        <v>11</v>
      </c>
      <c r="C55" s="9">
        <v>8</v>
      </c>
    </row>
    <row r="56" spans="1:3">
      <c r="A56" s="9" t="s">
        <v>897</v>
      </c>
      <c r="B56" s="9">
        <v>10</v>
      </c>
      <c r="C56" s="9">
        <v>6</v>
      </c>
    </row>
    <row r="57" spans="1:3">
      <c r="A57" s="9" t="s">
        <v>898</v>
      </c>
      <c r="B57" s="9">
        <v>11</v>
      </c>
      <c r="C57" s="9">
        <v>8</v>
      </c>
    </row>
    <row r="58" spans="1:3">
      <c r="A58" s="9" t="s">
        <v>899</v>
      </c>
      <c r="B58" s="9">
        <v>10</v>
      </c>
      <c r="C58" s="9">
        <v>6</v>
      </c>
    </row>
    <row r="59" spans="1:3">
      <c r="A59" s="9" t="s">
        <v>900</v>
      </c>
      <c r="B59" s="9">
        <v>12</v>
      </c>
      <c r="C59" s="9">
        <v>6</v>
      </c>
    </row>
    <row r="60" spans="1:3">
      <c r="A60" s="9" t="s">
        <v>901</v>
      </c>
      <c r="B60" s="9">
        <v>11</v>
      </c>
      <c r="C60" s="9">
        <v>8</v>
      </c>
    </row>
    <row r="61" spans="1:3">
      <c r="A61" s="9" t="s">
        <v>902</v>
      </c>
      <c r="B61" s="9">
        <v>12</v>
      </c>
      <c r="C61" s="9">
        <v>13</v>
      </c>
    </row>
    <row r="62" spans="1:3">
      <c r="A62" s="9" t="s">
        <v>903</v>
      </c>
      <c r="B62" s="9">
        <v>12</v>
      </c>
      <c r="C62" s="9">
        <v>9</v>
      </c>
    </row>
    <row r="63" spans="1:3">
      <c r="A63" s="9" t="s">
        <v>904</v>
      </c>
      <c r="B63" s="9">
        <v>10</v>
      </c>
      <c r="C63" s="9">
        <v>10</v>
      </c>
    </row>
    <row r="64" spans="1:3">
      <c r="A64" s="9" t="s">
        <v>905</v>
      </c>
      <c r="B64" s="9">
        <v>10</v>
      </c>
      <c r="C64" s="9">
        <v>11</v>
      </c>
    </row>
    <row r="65" spans="1:3">
      <c r="A65" s="9" t="s">
        <v>906</v>
      </c>
      <c r="B65" s="9">
        <v>12</v>
      </c>
      <c r="C65" s="9">
        <v>5</v>
      </c>
    </row>
    <row r="66" spans="1:3">
      <c r="A66" s="9" t="s">
        <v>907</v>
      </c>
      <c r="B66" s="9">
        <v>11</v>
      </c>
      <c r="C66" s="9">
        <v>9</v>
      </c>
    </row>
    <row r="67" spans="1:3">
      <c r="A67" s="9" t="s">
        <v>908</v>
      </c>
      <c r="B67" s="9">
        <v>12</v>
      </c>
      <c r="C67" s="9">
        <v>9</v>
      </c>
    </row>
    <row r="68" spans="1:3">
      <c r="A68" s="9" t="s">
        <v>909</v>
      </c>
      <c r="B68" s="9">
        <v>11</v>
      </c>
      <c r="C68" s="9">
        <v>12</v>
      </c>
    </row>
    <row r="69" spans="1:3">
      <c r="A69" s="9" t="s">
        <v>910</v>
      </c>
      <c r="B69" s="9">
        <v>10</v>
      </c>
      <c r="C69" s="9">
        <v>2</v>
      </c>
    </row>
    <row r="70" spans="1:3">
      <c r="A70" s="9" t="s">
        <v>911</v>
      </c>
      <c r="B70" s="9">
        <v>12</v>
      </c>
      <c r="C70" s="9">
        <v>8</v>
      </c>
    </row>
    <row r="71" spans="1:3">
      <c r="A71" s="9" t="s">
        <v>912</v>
      </c>
      <c r="B71" s="9">
        <v>11</v>
      </c>
      <c r="C71" s="9">
        <v>4</v>
      </c>
    </row>
    <row r="72" spans="1:3">
      <c r="A72" s="9" t="s">
        <v>913</v>
      </c>
      <c r="B72" s="9">
        <v>10</v>
      </c>
      <c r="C72" s="9">
        <v>8</v>
      </c>
    </row>
    <row r="73" spans="1:3">
      <c r="A73" s="9" t="s">
        <v>914</v>
      </c>
      <c r="B73" s="9">
        <v>10</v>
      </c>
      <c r="C73" s="9">
        <v>7</v>
      </c>
    </row>
    <row r="74" spans="1:3">
      <c r="A74" s="9" t="s">
        <v>915</v>
      </c>
      <c r="B74" s="9">
        <v>11</v>
      </c>
      <c r="C74" s="9">
        <v>6</v>
      </c>
    </row>
    <row r="75" spans="1:3">
      <c r="A75" s="9" t="s">
        <v>916</v>
      </c>
      <c r="B75" s="9">
        <v>10</v>
      </c>
      <c r="C75" s="9">
        <v>27</v>
      </c>
    </row>
    <row r="76" spans="1:3">
      <c r="A76" s="9" t="s">
        <v>917</v>
      </c>
      <c r="B76" s="9">
        <v>12</v>
      </c>
      <c r="C76" s="9">
        <v>4</v>
      </c>
    </row>
    <row r="77" spans="1:3">
      <c r="A77" s="9" t="s">
        <v>918</v>
      </c>
      <c r="B77" s="9">
        <v>10</v>
      </c>
      <c r="C77" s="9">
        <v>5</v>
      </c>
    </row>
    <row r="78" spans="1:3">
      <c r="A78" s="9" t="s">
        <v>919</v>
      </c>
      <c r="B78" s="9">
        <v>11</v>
      </c>
      <c r="C78" s="9">
        <v>8</v>
      </c>
    </row>
    <row r="79" spans="1:3">
      <c r="A79" s="9" t="s">
        <v>920</v>
      </c>
      <c r="B79" s="9">
        <v>12</v>
      </c>
      <c r="C79" s="9">
        <v>12</v>
      </c>
    </row>
    <row r="80" spans="1:3">
      <c r="A80" s="9" t="s">
        <v>921</v>
      </c>
      <c r="B80" s="9">
        <v>11</v>
      </c>
      <c r="C80" s="9">
        <v>5</v>
      </c>
    </row>
    <row r="81" spans="1:3">
      <c r="A81" s="9" t="s">
        <v>922</v>
      </c>
      <c r="B81" s="9">
        <v>10</v>
      </c>
      <c r="C81" s="9">
        <v>3</v>
      </c>
    </row>
    <row r="82" spans="1:3">
      <c r="A82" s="9" t="s">
        <v>923</v>
      </c>
      <c r="B82" s="9">
        <v>10</v>
      </c>
      <c r="C82" s="9">
        <v>6</v>
      </c>
    </row>
    <row r="83" spans="1:3">
      <c r="A83" s="9" t="s">
        <v>924</v>
      </c>
      <c r="B83" s="9">
        <v>12</v>
      </c>
      <c r="C83" s="9">
        <v>11</v>
      </c>
    </row>
    <row r="84" spans="1:3">
      <c r="A84" s="9" t="s">
        <v>925</v>
      </c>
      <c r="B84" s="9">
        <v>11</v>
      </c>
      <c r="C84" s="9">
        <v>11</v>
      </c>
    </row>
  </sheetData>
  <mergeCells count="2">
    <mergeCell ref="A3:B3"/>
    <mergeCell ref="A7:B7"/>
  </mergeCells>
  <pageMargins left="0.98425196850393704" right="0.59055118110236227" top="0.98425196850393704" bottom="0.98425196850393704" header="0.31496062992125984" footer="0.31496062992125984"/>
  <pageSetup paperSize="9" orientation="portrait" r:id="rId1"/>
  <headerFooter differentOddEven="1">
    <oddHeader>&amp;LMokyklos biblioteka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/>
  <dimension ref="A1:I61"/>
  <sheetViews>
    <sheetView workbookViewId="0">
      <selection sqref="A1:B1"/>
    </sheetView>
  </sheetViews>
  <sheetFormatPr defaultColWidth="9.140625" defaultRowHeight="12.6"/>
  <cols>
    <col min="1" max="1" width="13.5703125" style="9" customWidth="1"/>
    <col min="2" max="2" width="19.7109375" style="9" customWidth="1"/>
    <col min="3" max="3" width="15.140625" style="68" customWidth="1"/>
    <col min="4" max="4" width="14.140625" style="68" customWidth="1"/>
    <col min="5" max="5" width="10.140625" style="9" bestFit="1" customWidth="1"/>
    <col min="6" max="6" width="82.7109375" style="9" customWidth="1"/>
    <col min="7" max="16384" width="9.140625" style="9"/>
  </cols>
  <sheetData>
    <row r="1" spans="1:9" ht="14.45">
      <c r="A1" s="137" t="s">
        <v>47</v>
      </c>
      <c r="B1" s="137"/>
      <c r="F1" t="s">
        <v>926</v>
      </c>
      <c r="G1"/>
    </row>
    <row r="2" spans="1:9" ht="14.45">
      <c r="A2" s="105"/>
      <c r="B2" s="105"/>
      <c r="F2" s="107" t="s">
        <v>164</v>
      </c>
      <c r="G2"/>
    </row>
    <row r="3" spans="1:9" ht="33" customHeight="1">
      <c r="A3" s="82" t="s">
        <v>927</v>
      </c>
      <c r="B3" s="83" t="s">
        <v>928</v>
      </c>
      <c r="C3" s="84" t="s">
        <v>810</v>
      </c>
      <c r="D3" s="84" t="s">
        <v>929</v>
      </c>
      <c r="F3" t="s">
        <v>930</v>
      </c>
      <c r="G3"/>
    </row>
    <row r="4" spans="1:9" ht="14.45">
      <c r="A4" s="85" t="s">
        <v>931</v>
      </c>
      <c r="B4" s="86" t="s">
        <v>932</v>
      </c>
      <c r="C4" s="87">
        <v>9</v>
      </c>
      <c r="D4" s="87">
        <v>24</v>
      </c>
      <c r="F4" s="110" t="s">
        <v>933</v>
      </c>
      <c r="G4" s="110"/>
      <c r="H4" s="113"/>
      <c r="I4" s="113"/>
    </row>
    <row r="5" spans="1:9" ht="14.45">
      <c r="A5" s="88" t="s">
        <v>934</v>
      </c>
      <c r="B5" s="89" t="s">
        <v>935</v>
      </c>
      <c r="C5" s="90">
        <v>9</v>
      </c>
      <c r="D5" s="90">
        <v>27</v>
      </c>
      <c r="F5" s="110" t="s">
        <v>936</v>
      </c>
      <c r="G5" s="110"/>
      <c r="H5" s="113"/>
      <c r="I5" s="113"/>
    </row>
    <row r="6" spans="1:9" ht="14.45">
      <c r="A6" s="88" t="s">
        <v>937</v>
      </c>
      <c r="B6" s="89" t="s">
        <v>938</v>
      </c>
      <c r="C6" s="90">
        <v>11</v>
      </c>
      <c r="D6" s="90">
        <v>80</v>
      </c>
      <c r="F6" s="111" t="s">
        <v>178</v>
      </c>
      <c r="G6" s="110"/>
      <c r="H6" s="113"/>
      <c r="I6" s="113"/>
    </row>
    <row r="7" spans="1:9" ht="14.45">
      <c r="A7" s="88" t="s">
        <v>939</v>
      </c>
      <c r="B7" s="89" t="s">
        <v>932</v>
      </c>
      <c r="C7" s="90">
        <v>9</v>
      </c>
      <c r="D7" s="90">
        <v>80</v>
      </c>
      <c r="F7" s="110" t="s">
        <v>940</v>
      </c>
      <c r="G7" s="110"/>
      <c r="H7" s="113"/>
      <c r="I7" s="113"/>
    </row>
    <row r="8" spans="1:9" ht="14.45">
      <c r="A8" s="88" t="s">
        <v>941</v>
      </c>
      <c r="B8" s="89" t="s">
        <v>932</v>
      </c>
      <c r="C8" s="90">
        <v>10</v>
      </c>
      <c r="D8" s="90">
        <v>20</v>
      </c>
      <c r="F8" s="110" t="s">
        <v>942</v>
      </c>
      <c r="G8" s="110"/>
      <c r="H8" s="113"/>
      <c r="I8" s="113"/>
    </row>
    <row r="9" spans="1:9" ht="14.45">
      <c r="A9" s="88" t="s">
        <v>943</v>
      </c>
      <c r="B9" s="89" t="s">
        <v>944</v>
      </c>
      <c r="C9" s="90">
        <v>9</v>
      </c>
      <c r="D9" s="90">
        <v>15</v>
      </c>
      <c r="F9" s="110" t="s">
        <v>945</v>
      </c>
      <c r="G9" s="110"/>
      <c r="H9" s="113"/>
      <c r="I9" s="113"/>
    </row>
    <row r="10" spans="1:9" ht="14.45">
      <c r="A10" s="88" t="s">
        <v>946</v>
      </c>
      <c r="B10" s="89" t="s">
        <v>944</v>
      </c>
      <c r="C10" s="90">
        <v>9</v>
      </c>
      <c r="D10" s="90">
        <v>54</v>
      </c>
      <c r="F10" s="110" t="s">
        <v>947</v>
      </c>
      <c r="G10" s="110"/>
      <c r="H10" s="113"/>
      <c r="I10" s="113"/>
    </row>
    <row r="11" spans="1:9" ht="14.45">
      <c r="A11" s="88" t="s">
        <v>948</v>
      </c>
      <c r="B11" s="89" t="s">
        <v>944</v>
      </c>
      <c r="C11" s="90">
        <v>9</v>
      </c>
      <c r="D11" s="90">
        <v>27</v>
      </c>
      <c r="F11" s="111" t="s">
        <v>101</v>
      </c>
      <c r="G11" s="110"/>
      <c r="H11" s="113"/>
      <c r="I11" s="113"/>
    </row>
    <row r="12" spans="1:9" ht="14.45">
      <c r="A12" s="88" t="s">
        <v>949</v>
      </c>
      <c r="B12" s="89" t="s">
        <v>932</v>
      </c>
      <c r="C12" s="90">
        <v>11</v>
      </c>
      <c r="D12" s="90">
        <v>0</v>
      </c>
      <c r="F12" s="108" t="s">
        <v>103</v>
      </c>
      <c r="G12"/>
    </row>
    <row r="13" spans="1:9" ht="14.45">
      <c r="A13" s="88" t="s">
        <v>950</v>
      </c>
      <c r="B13" s="89" t="s">
        <v>951</v>
      </c>
      <c r="C13" s="90">
        <v>10</v>
      </c>
      <c r="D13" s="90">
        <v>4</v>
      </c>
      <c r="F13" s="112" t="s">
        <v>952</v>
      </c>
      <c r="G13" s="112">
        <v>1</v>
      </c>
    </row>
    <row r="14" spans="1:9" ht="14.45">
      <c r="A14" s="88" t="s">
        <v>953</v>
      </c>
      <c r="B14" s="89" t="s">
        <v>954</v>
      </c>
      <c r="C14" s="90">
        <v>12</v>
      </c>
      <c r="D14" s="90">
        <v>0</v>
      </c>
      <c r="F14" s="112" t="s">
        <v>955</v>
      </c>
      <c r="G14" s="112">
        <v>1</v>
      </c>
    </row>
    <row r="15" spans="1:9" ht="14.45">
      <c r="A15" s="88" t="s">
        <v>956</v>
      </c>
      <c r="B15" s="89" t="s">
        <v>954</v>
      </c>
      <c r="C15" s="90">
        <v>9</v>
      </c>
      <c r="D15" s="90">
        <v>30</v>
      </c>
      <c r="F15" s="112" t="s">
        <v>957</v>
      </c>
      <c r="G15" s="112">
        <v>1</v>
      </c>
    </row>
    <row r="16" spans="1:9" ht="14.45">
      <c r="A16" s="88" t="s">
        <v>958</v>
      </c>
      <c r="B16" s="89" t="s">
        <v>959</v>
      </c>
      <c r="C16" s="90">
        <v>12</v>
      </c>
      <c r="D16" s="90">
        <v>0</v>
      </c>
      <c r="F16" s="112" t="s">
        <v>960</v>
      </c>
      <c r="G16" s="112">
        <v>3</v>
      </c>
    </row>
    <row r="17" spans="1:7" ht="14.45">
      <c r="A17" s="88" t="s">
        <v>961</v>
      </c>
      <c r="B17" s="89" t="s">
        <v>959</v>
      </c>
      <c r="C17" s="90">
        <v>9</v>
      </c>
      <c r="D17" s="90">
        <v>8</v>
      </c>
      <c r="F17" s="109" t="s">
        <v>962</v>
      </c>
      <c r="G17"/>
    </row>
    <row r="18" spans="1:7">
      <c r="A18" s="88" t="s">
        <v>963</v>
      </c>
      <c r="B18" s="89" t="s">
        <v>932</v>
      </c>
      <c r="C18" s="90">
        <v>12</v>
      </c>
      <c r="D18" s="90">
        <v>40</v>
      </c>
    </row>
    <row r="19" spans="1:7">
      <c r="A19" s="88" t="s">
        <v>964</v>
      </c>
      <c r="B19" s="89" t="s">
        <v>938</v>
      </c>
      <c r="C19" s="90">
        <v>9</v>
      </c>
      <c r="D19" s="90">
        <v>7</v>
      </c>
    </row>
    <row r="20" spans="1:7">
      <c r="A20" s="88" t="s">
        <v>965</v>
      </c>
      <c r="B20" s="89" t="s">
        <v>938</v>
      </c>
      <c r="C20" s="90">
        <v>11</v>
      </c>
      <c r="D20" s="90">
        <v>0</v>
      </c>
    </row>
    <row r="21" spans="1:7">
      <c r="A21" s="88" t="s">
        <v>966</v>
      </c>
      <c r="B21" s="89" t="s">
        <v>967</v>
      </c>
      <c r="C21" s="90">
        <v>12</v>
      </c>
      <c r="D21" s="90">
        <v>0</v>
      </c>
    </row>
    <row r="22" spans="1:7">
      <c r="A22" s="88" t="s">
        <v>968</v>
      </c>
      <c r="B22" s="89" t="s">
        <v>967</v>
      </c>
      <c r="C22" s="90">
        <v>11</v>
      </c>
      <c r="D22" s="90">
        <v>6</v>
      </c>
    </row>
    <row r="23" spans="1:7">
      <c r="A23" s="88" t="s">
        <v>969</v>
      </c>
      <c r="B23" s="89" t="s">
        <v>967</v>
      </c>
      <c r="C23" s="90">
        <v>9</v>
      </c>
      <c r="D23" s="90">
        <v>24</v>
      </c>
    </row>
    <row r="24" spans="1:7">
      <c r="A24" s="88" t="s">
        <v>970</v>
      </c>
      <c r="B24" s="89" t="s">
        <v>959</v>
      </c>
      <c r="C24" s="90">
        <v>12</v>
      </c>
      <c r="D24" s="90">
        <v>0</v>
      </c>
    </row>
    <row r="25" spans="1:7">
      <c r="A25" s="88" t="s">
        <v>971</v>
      </c>
      <c r="B25" s="89" t="s">
        <v>935</v>
      </c>
      <c r="C25" s="90">
        <v>12</v>
      </c>
      <c r="D25" s="90">
        <v>0</v>
      </c>
    </row>
    <row r="26" spans="1:7">
      <c r="A26" s="88" t="s">
        <v>972</v>
      </c>
      <c r="B26" s="89" t="s">
        <v>935</v>
      </c>
      <c r="C26" s="90">
        <v>10</v>
      </c>
      <c r="D26" s="90">
        <v>2</v>
      </c>
    </row>
    <row r="27" spans="1:7">
      <c r="A27" s="88" t="s">
        <v>973</v>
      </c>
      <c r="B27" s="89" t="s">
        <v>944</v>
      </c>
      <c r="C27" s="90">
        <v>11</v>
      </c>
      <c r="D27" s="90">
        <v>0</v>
      </c>
    </row>
    <row r="28" spans="1:7">
      <c r="A28" s="88" t="s">
        <v>974</v>
      </c>
      <c r="B28" s="89" t="s">
        <v>944</v>
      </c>
      <c r="C28" s="90">
        <v>9</v>
      </c>
      <c r="D28" s="90">
        <v>0</v>
      </c>
    </row>
    <row r="29" spans="1:7">
      <c r="A29" s="88" t="s">
        <v>975</v>
      </c>
      <c r="B29" s="89" t="s">
        <v>944</v>
      </c>
      <c r="C29" s="90">
        <v>9</v>
      </c>
      <c r="D29" s="90">
        <v>60</v>
      </c>
    </row>
    <row r="30" spans="1:7">
      <c r="A30" s="88" t="s">
        <v>976</v>
      </c>
      <c r="B30" s="89" t="s">
        <v>959</v>
      </c>
      <c r="C30" s="90">
        <v>9</v>
      </c>
      <c r="D30" s="90">
        <v>12</v>
      </c>
    </row>
    <row r="31" spans="1:7">
      <c r="A31" s="88" t="s">
        <v>977</v>
      </c>
      <c r="B31" s="89" t="s">
        <v>935</v>
      </c>
      <c r="C31" s="90">
        <v>11</v>
      </c>
      <c r="D31" s="90">
        <v>0</v>
      </c>
    </row>
    <row r="32" spans="1:7">
      <c r="A32" s="88" t="s">
        <v>978</v>
      </c>
      <c r="B32" s="89" t="s">
        <v>944</v>
      </c>
      <c r="C32" s="90">
        <v>9</v>
      </c>
      <c r="D32" s="90">
        <v>4</v>
      </c>
    </row>
    <row r="33" spans="1:4">
      <c r="A33" s="88" t="s">
        <v>979</v>
      </c>
      <c r="B33" s="89" t="s">
        <v>938</v>
      </c>
      <c r="C33" s="90">
        <v>12</v>
      </c>
      <c r="D33" s="90">
        <v>0</v>
      </c>
    </row>
    <row r="34" spans="1:4">
      <c r="A34" s="88" t="s">
        <v>980</v>
      </c>
      <c r="B34" s="89" t="s">
        <v>935</v>
      </c>
      <c r="C34" s="90">
        <v>9</v>
      </c>
      <c r="D34" s="90">
        <v>76</v>
      </c>
    </row>
    <row r="35" spans="1:4">
      <c r="A35" s="88" t="s">
        <v>981</v>
      </c>
      <c r="B35" s="89" t="s">
        <v>938</v>
      </c>
      <c r="C35" s="90">
        <v>9</v>
      </c>
      <c r="D35" s="90">
        <v>69</v>
      </c>
    </row>
    <row r="36" spans="1:4">
      <c r="A36" s="88" t="s">
        <v>982</v>
      </c>
      <c r="B36" s="89" t="s">
        <v>932</v>
      </c>
      <c r="C36" s="90">
        <v>12</v>
      </c>
      <c r="D36" s="90">
        <v>0</v>
      </c>
    </row>
    <row r="37" spans="1:4">
      <c r="A37" s="88" t="s">
        <v>983</v>
      </c>
      <c r="B37" s="89" t="s">
        <v>932</v>
      </c>
      <c r="C37" s="90">
        <v>11</v>
      </c>
      <c r="D37" s="90">
        <v>0</v>
      </c>
    </row>
    <row r="38" spans="1:4">
      <c r="A38" s="88" t="s">
        <v>984</v>
      </c>
      <c r="B38" s="89" t="s">
        <v>944</v>
      </c>
      <c r="C38" s="90">
        <v>10</v>
      </c>
      <c r="D38" s="90">
        <v>11</v>
      </c>
    </row>
    <row r="39" spans="1:4">
      <c r="A39" s="88" t="s">
        <v>985</v>
      </c>
      <c r="B39" s="89" t="s">
        <v>944</v>
      </c>
      <c r="C39" s="90">
        <v>9</v>
      </c>
      <c r="D39" s="90">
        <v>2</v>
      </c>
    </row>
    <row r="40" spans="1:4">
      <c r="A40" s="88" t="s">
        <v>986</v>
      </c>
      <c r="B40" s="89" t="s">
        <v>944</v>
      </c>
      <c r="C40" s="90">
        <v>9</v>
      </c>
      <c r="D40" s="90">
        <v>74</v>
      </c>
    </row>
    <row r="41" spans="1:4">
      <c r="A41" s="88" t="s">
        <v>987</v>
      </c>
      <c r="B41" s="89" t="s">
        <v>932</v>
      </c>
      <c r="C41" s="90">
        <v>9</v>
      </c>
      <c r="D41" s="90">
        <v>4</v>
      </c>
    </row>
    <row r="42" spans="1:4">
      <c r="A42" s="88" t="s">
        <v>988</v>
      </c>
      <c r="B42" s="89" t="s">
        <v>951</v>
      </c>
      <c r="C42" s="90">
        <v>10</v>
      </c>
      <c r="D42" s="90">
        <v>9</v>
      </c>
    </row>
    <row r="43" spans="1:4">
      <c r="A43" s="88" t="s">
        <v>989</v>
      </c>
      <c r="B43" s="89" t="s">
        <v>954</v>
      </c>
      <c r="C43" s="90">
        <v>9</v>
      </c>
      <c r="D43" s="90">
        <v>80</v>
      </c>
    </row>
    <row r="44" spans="1:4">
      <c r="A44" s="88" t="s">
        <v>990</v>
      </c>
      <c r="B44" s="89" t="s">
        <v>954</v>
      </c>
      <c r="C44" s="90">
        <v>9</v>
      </c>
      <c r="D44" s="90">
        <v>0</v>
      </c>
    </row>
    <row r="45" spans="1:4">
      <c r="A45" s="88" t="s">
        <v>991</v>
      </c>
      <c r="B45" s="89" t="s">
        <v>959</v>
      </c>
      <c r="C45" s="90">
        <v>12</v>
      </c>
      <c r="D45" s="90">
        <v>0</v>
      </c>
    </row>
    <row r="46" spans="1:4">
      <c r="A46" s="88" t="s">
        <v>992</v>
      </c>
      <c r="B46" s="89" t="s">
        <v>959</v>
      </c>
      <c r="C46" s="90">
        <v>12</v>
      </c>
      <c r="D46" s="90">
        <v>0</v>
      </c>
    </row>
    <row r="47" spans="1:4">
      <c r="A47" s="88" t="s">
        <v>993</v>
      </c>
      <c r="B47" s="89" t="s">
        <v>932</v>
      </c>
      <c r="C47" s="90">
        <v>11</v>
      </c>
      <c r="D47" s="90">
        <v>0</v>
      </c>
    </row>
    <row r="48" spans="1:4">
      <c r="A48" s="88" t="s">
        <v>994</v>
      </c>
      <c r="B48" s="89" t="s">
        <v>938</v>
      </c>
      <c r="C48" s="90">
        <v>9</v>
      </c>
      <c r="D48" s="90">
        <v>1</v>
      </c>
    </row>
    <row r="49" spans="1:4">
      <c r="A49" s="88" t="s">
        <v>995</v>
      </c>
      <c r="B49" s="89" t="s">
        <v>938</v>
      </c>
      <c r="C49" s="90">
        <v>9</v>
      </c>
      <c r="D49" s="90">
        <v>76</v>
      </c>
    </row>
    <row r="50" spans="1:4">
      <c r="A50" s="88" t="s">
        <v>996</v>
      </c>
      <c r="B50" s="89" t="s">
        <v>967</v>
      </c>
      <c r="C50" s="90">
        <v>12</v>
      </c>
      <c r="D50" s="90">
        <v>4</v>
      </c>
    </row>
    <row r="51" spans="1:4">
      <c r="A51" s="88" t="s">
        <v>997</v>
      </c>
      <c r="B51" s="89" t="s">
        <v>967</v>
      </c>
      <c r="C51" s="90">
        <v>9</v>
      </c>
      <c r="D51" s="90">
        <v>58</v>
      </c>
    </row>
    <row r="52" spans="1:4">
      <c r="A52" s="88" t="s">
        <v>998</v>
      </c>
      <c r="B52" s="89" t="s">
        <v>967</v>
      </c>
      <c r="C52" s="90">
        <v>9</v>
      </c>
      <c r="D52" s="90">
        <v>63</v>
      </c>
    </row>
    <row r="53" spans="1:4">
      <c r="A53" s="88" t="s">
        <v>999</v>
      </c>
      <c r="B53" s="89" t="s">
        <v>959</v>
      </c>
      <c r="C53" s="90">
        <v>9</v>
      </c>
      <c r="D53" s="90">
        <v>0</v>
      </c>
    </row>
    <row r="54" spans="1:4">
      <c r="A54" s="88" t="s">
        <v>1000</v>
      </c>
      <c r="B54" s="89" t="s">
        <v>935</v>
      </c>
      <c r="C54" s="90">
        <v>11</v>
      </c>
      <c r="D54" s="90">
        <v>0</v>
      </c>
    </row>
    <row r="55" spans="1:4">
      <c r="A55" s="88" t="s">
        <v>1001</v>
      </c>
      <c r="B55" s="89" t="s">
        <v>935</v>
      </c>
      <c r="C55" s="90">
        <v>12</v>
      </c>
      <c r="D55" s="90">
        <v>0</v>
      </c>
    </row>
    <row r="56" spans="1:4">
      <c r="A56" s="88" t="s">
        <v>1002</v>
      </c>
      <c r="B56" s="89" t="s">
        <v>944</v>
      </c>
      <c r="C56" s="90">
        <v>9</v>
      </c>
      <c r="D56" s="90">
        <v>75</v>
      </c>
    </row>
    <row r="57" spans="1:4">
      <c r="A57" s="88" t="s">
        <v>1003</v>
      </c>
      <c r="B57" s="89" t="s">
        <v>944</v>
      </c>
      <c r="C57" s="90">
        <v>12</v>
      </c>
      <c r="D57" s="90">
        <v>6</v>
      </c>
    </row>
    <row r="58" spans="1:4">
      <c r="A58" s="88" t="s">
        <v>1004</v>
      </c>
      <c r="B58" s="89" t="s">
        <v>944</v>
      </c>
      <c r="C58" s="90">
        <v>9</v>
      </c>
      <c r="D58" s="90">
        <v>29</v>
      </c>
    </row>
    <row r="59" spans="1:4">
      <c r="A59" s="88" t="s">
        <v>1005</v>
      </c>
      <c r="B59" s="89" t="s">
        <v>959</v>
      </c>
      <c r="C59" s="90">
        <v>9</v>
      </c>
      <c r="D59" s="90">
        <v>11</v>
      </c>
    </row>
    <row r="60" spans="1:4">
      <c r="A60" s="88" t="s">
        <v>1006</v>
      </c>
      <c r="B60" s="89" t="s">
        <v>935</v>
      </c>
      <c r="C60" s="90">
        <v>9</v>
      </c>
      <c r="D60" s="90">
        <v>80</v>
      </c>
    </row>
    <row r="61" spans="1:4">
      <c r="A61" s="91" t="s">
        <v>1007</v>
      </c>
      <c r="B61" s="92" t="s">
        <v>935</v>
      </c>
      <c r="C61" s="93">
        <v>9</v>
      </c>
      <c r="D61" s="93">
        <v>0</v>
      </c>
    </row>
  </sheetData>
  <mergeCells count="1">
    <mergeCell ref="A1:B1"/>
  </mergeCells>
  <pageMargins left="0.98425196850393704" right="0.59055118110236227" top="0.78740157480314965" bottom="0.78740157480314965" header="0.31496062992125984" footer="0.31496062992125984"/>
  <pageSetup paperSize="9" orientation="portrait" verticalDpi="0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3"/>
  <dimension ref="A1:D61"/>
  <sheetViews>
    <sheetView workbookViewId="0">
      <selection activeCell="C14" sqref="C14"/>
    </sheetView>
  </sheetViews>
  <sheetFormatPr defaultColWidth="9.140625" defaultRowHeight="12.6"/>
  <cols>
    <col min="1" max="1" width="16.140625" style="9" customWidth="1"/>
    <col min="2" max="2" width="19.7109375" style="9" customWidth="1"/>
    <col min="3" max="3" width="14" style="22" customWidth="1"/>
    <col min="4" max="4" width="14.140625" style="22" customWidth="1"/>
    <col min="5" max="5" width="10.140625" style="9" bestFit="1" customWidth="1"/>
    <col min="6" max="16384" width="9.140625" style="9"/>
  </cols>
  <sheetData>
    <row r="1" spans="1:4" ht="14.1">
      <c r="A1" s="137" t="s">
        <v>47</v>
      </c>
      <c r="B1" s="137"/>
    </row>
    <row r="2" spans="1:4" ht="14.1">
      <c r="A2" s="105"/>
      <c r="B2" s="105"/>
    </row>
    <row r="3" spans="1:4" ht="33" customHeight="1">
      <c r="A3" s="82" t="s">
        <v>927</v>
      </c>
      <c r="B3" s="83" t="s">
        <v>928</v>
      </c>
      <c r="C3" s="84" t="s">
        <v>810</v>
      </c>
      <c r="D3" s="84" t="s">
        <v>929</v>
      </c>
    </row>
    <row r="4" spans="1:4">
      <c r="A4" s="85" t="s">
        <v>1002</v>
      </c>
      <c r="B4" s="86" t="s">
        <v>944</v>
      </c>
      <c r="C4" s="94">
        <v>9</v>
      </c>
      <c r="D4" s="94">
        <v>75</v>
      </c>
    </row>
    <row r="5" spans="1:4">
      <c r="A5" s="88" t="s">
        <v>986</v>
      </c>
      <c r="B5" s="89" t="s">
        <v>944</v>
      </c>
      <c r="C5" s="95">
        <v>9</v>
      </c>
      <c r="D5" s="95">
        <v>74</v>
      </c>
    </row>
    <row r="6" spans="1:4">
      <c r="A6" s="88" t="s">
        <v>975</v>
      </c>
      <c r="B6" s="89" t="s">
        <v>944</v>
      </c>
      <c r="C6" s="95">
        <v>9</v>
      </c>
      <c r="D6" s="95">
        <v>60</v>
      </c>
    </row>
    <row r="7" spans="1:4">
      <c r="A7" s="88" t="s">
        <v>946</v>
      </c>
      <c r="B7" s="89" t="s">
        <v>944</v>
      </c>
      <c r="C7" s="95">
        <v>9</v>
      </c>
      <c r="D7" s="95">
        <v>54</v>
      </c>
    </row>
    <row r="8" spans="1:4">
      <c r="A8" s="88" t="s">
        <v>1004</v>
      </c>
      <c r="B8" s="89" t="s">
        <v>944</v>
      </c>
      <c r="C8" s="95">
        <v>9</v>
      </c>
      <c r="D8" s="95">
        <v>29</v>
      </c>
    </row>
    <row r="9" spans="1:4">
      <c r="A9" s="88" t="s">
        <v>948</v>
      </c>
      <c r="B9" s="89" t="s">
        <v>944</v>
      </c>
      <c r="C9" s="95">
        <v>9</v>
      </c>
      <c r="D9" s="95">
        <v>27</v>
      </c>
    </row>
    <row r="10" spans="1:4">
      <c r="A10" s="88" t="s">
        <v>943</v>
      </c>
      <c r="B10" s="89" t="s">
        <v>944</v>
      </c>
      <c r="C10" s="95">
        <v>9</v>
      </c>
      <c r="D10" s="95">
        <v>15</v>
      </c>
    </row>
    <row r="11" spans="1:4">
      <c r="A11" s="88" t="s">
        <v>978</v>
      </c>
      <c r="B11" s="89" t="s">
        <v>944</v>
      </c>
      <c r="C11" s="95">
        <v>9</v>
      </c>
      <c r="D11" s="95">
        <v>4</v>
      </c>
    </row>
    <row r="12" spans="1:4">
      <c r="A12" s="88" t="s">
        <v>985</v>
      </c>
      <c r="B12" s="89" t="s">
        <v>944</v>
      </c>
      <c r="C12" s="95">
        <v>9</v>
      </c>
      <c r="D12" s="95">
        <v>2</v>
      </c>
    </row>
    <row r="13" spans="1:4">
      <c r="A13" s="88" t="s">
        <v>974</v>
      </c>
      <c r="B13" s="89" t="s">
        <v>944</v>
      </c>
      <c r="C13" s="95">
        <v>9</v>
      </c>
      <c r="D13" s="95">
        <v>0</v>
      </c>
    </row>
    <row r="14" spans="1:4">
      <c r="A14" s="88" t="s">
        <v>1006</v>
      </c>
      <c r="B14" s="89" t="s">
        <v>935</v>
      </c>
      <c r="C14" s="95">
        <v>9</v>
      </c>
      <c r="D14" s="95">
        <v>80</v>
      </c>
    </row>
    <row r="15" spans="1:4">
      <c r="A15" s="88" t="s">
        <v>980</v>
      </c>
      <c r="B15" s="89" t="s">
        <v>935</v>
      </c>
      <c r="C15" s="95">
        <v>9</v>
      </c>
      <c r="D15" s="95">
        <v>76</v>
      </c>
    </row>
    <row r="16" spans="1:4">
      <c r="A16" s="88" t="s">
        <v>934</v>
      </c>
      <c r="B16" s="89" t="s">
        <v>935</v>
      </c>
      <c r="C16" s="95">
        <v>9</v>
      </c>
      <c r="D16" s="95">
        <v>27</v>
      </c>
    </row>
    <row r="17" spans="1:4">
      <c r="A17" s="88" t="s">
        <v>1007</v>
      </c>
      <c r="B17" s="89" t="s">
        <v>935</v>
      </c>
      <c r="C17" s="95">
        <v>9</v>
      </c>
      <c r="D17" s="95">
        <v>0</v>
      </c>
    </row>
    <row r="18" spans="1:4">
      <c r="A18" s="88" t="s">
        <v>989</v>
      </c>
      <c r="B18" s="89" t="s">
        <v>954</v>
      </c>
      <c r="C18" s="95">
        <v>9</v>
      </c>
      <c r="D18" s="95">
        <v>80</v>
      </c>
    </row>
    <row r="19" spans="1:4">
      <c r="A19" s="88" t="s">
        <v>956</v>
      </c>
      <c r="B19" s="89" t="s">
        <v>954</v>
      </c>
      <c r="C19" s="95">
        <v>9</v>
      </c>
      <c r="D19" s="95">
        <v>30</v>
      </c>
    </row>
    <row r="20" spans="1:4">
      <c r="A20" s="88" t="s">
        <v>990</v>
      </c>
      <c r="B20" s="89" t="s">
        <v>954</v>
      </c>
      <c r="C20" s="95">
        <v>9</v>
      </c>
      <c r="D20" s="95">
        <v>0</v>
      </c>
    </row>
    <row r="21" spans="1:4">
      <c r="A21" s="88" t="s">
        <v>976</v>
      </c>
      <c r="B21" s="89" t="s">
        <v>959</v>
      </c>
      <c r="C21" s="95">
        <v>9</v>
      </c>
      <c r="D21" s="95">
        <v>12</v>
      </c>
    </row>
    <row r="22" spans="1:4">
      <c r="A22" s="88" t="s">
        <v>1005</v>
      </c>
      <c r="B22" s="89" t="s">
        <v>959</v>
      </c>
      <c r="C22" s="95">
        <v>9</v>
      </c>
      <c r="D22" s="95">
        <v>11</v>
      </c>
    </row>
    <row r="23" spans="1:4">
      <c r="A23" s="88" t="s">
        <v>961</v>
      </c>
      <c r="B23" s="89" t="s">
        <v>959</v>
      </c>
      <c r="C23" s="95">
        <v>9</v>
      </c>
      <c r="D23" s="95">
        <v>8</v>
      </c>
    </row>
    <row r="24" spans="1:4">
      <c r="A24" s="88" t="s">
        <v>999</v>
      </c>
      <c r="B24" s="89" t="s">
        <v>959</v>
      </c>
      <c r="C24" s="95">
        <v>9</v>
      </c>
      <c r="D24" s="95">
        <v>0</v>
      </c>
    </row>
    <row r="25" spans="1:4">
      <c r="A25" s="88" t="s">
        <v>939</v>
      </c>
      <c r="B25" s="89" t="s">
        <v>932</v>
      </c>
      <c r="C25" s="95">
        <v>9</v>
      </c>
      <c r="D25" s="95">
        <v>80</v>
      </c>
    </row>
    <row r="26" spans="1:4">
      <c r="A26" s="88" t="s">
        <v>931</v>
      </c>
      <c r="B26" s="89" t="s">
        <v>932</v>
      </c>
      <c r="C26" s="95">
        <v>9</v>
      </c>
      <c r="D26" s="95">
        <v>24</v>
      </c>
    </row>
    <row r="27" spans="1:4">
      <c r="A27" s="88" t="s">
        <v>987</v>
      </c>
      <c r="B27" s="89" t="s">
        <v>932</v>
      </c>
      <c r="C27" s="95">
        <v>9</v>
      </c>
      <c r="D27" s="95">
        <v>4</v>
      </c>
    </row>
    <row r="28" spans="1:4">
      <c r="A28" s="88" t="s">
        <v>995</v>
      </c>
      <c r="B28" s="89" t="s">
        <v>938</v>
      </c>
      <c r="C28" s="95">
        <v>9</v>
      </c>
      <c r="D28" s="95">
        <v>76</v>
      </c>
    </row>
    <row r="29" spans="1:4">
      <c r="A29" s="88" t="s">
        <v>981</v>
      </c>
      <c r="B29" s="89" t="s">
        <v>938</v>
      </c>
      <c r="C29" s="95">
        <v>9</v>
      </c>
      <c r="D29" s="95">
        <v>69</v>
      </c>
    </row>
    <row r="30" spans="1:4">
      <c r="A30" s="88" t="s">
        <v>964</v>
      </c>
      <c r="B30" s="89" t="s">
        <v>938</v>
      </c>
      <c r="C30" s="95">
        <v>9</v>
      </c>
      <c r="D30" s="95">
        <v>7</v>
      </c>
    </row>
    <row r="31" spans="1:4">
      <c r="A31" s="88" t="s">
        <v>994</v>
      </c>
      <c r="B31" s="89" t="s">
        <v>938</v>
      </c>
      <c r="C31" s="95">
        <v>9</v>
      </c>
      <c r="D31" s="95">
        <v>1</v>
      </c>
    </row>
    <row r="32" spans="1:4">
      <c r="A32" s="88" t="s">
        <v>998</v>
      </c>
      <c r="B32" s="89" t="s">
        <v>967</v>
      </c>
      <c r="C32" s="95">
        <v>9</v>
      </c>
      <c r="D32" s="95">
        <v>63</v>
      </c>
    </row>
    <row r="33" spans="1:4">
      <c r="A33" s="88" t="s">
        <v>997</v>
      </c>
      <c r="B33" s="89" t="s">
        <v>967</v>
      </c>
      <c r="C33" s="95">
        <v>9</v>
      </c>
      <c r="D33" s="95">
        <v>58</v>
      </c>
    </row>
    <row r="34" spans="1:4">
      <c r="A34" s="88" t="s">
        <v>969</v>
      </c>
      <c r="B34" s="89" t="s">
        <v>967</v>
      </c>
      <c r="C34" s="95">
        <v>9</v>
      </c>
      <c r="D34" s="95">
        <v>24</v>
      </c>
    </row>
    <row r="35" spans="1:4">
      <c r="A35" s="88" t="s">
        <v>984</v>
      </c>
      <c r="B35" s="89" t="s">
        <v>944</v>
      </c>
      <c r="C35" s="95">
        <v>10</v>
      </c>
      <c r="D35" s="95">
        <v>11</v>
      </c>
    </row>
    <row r="36" spans="1:4">
      <c r="A36" s="88" t="s">
        <v>988</v>
      </c>
      <c r="B36" s="89" t="s">
        <v>951</v>
      </c>
      <c r="C36" s="95">
        <v>10</v>
      </c>
      <c r="D36" s="95">
        <v>9</v>
      </c>
    </row>
    <row r="37" spans="1:4">
      <c r="A37" s="88" t="s">
        <v>950</v>
      </c>
      <c r="B37" s="89" t="s">
        <v>951</v>
      </c>
      <c r="C37" s="95">
        <v>10</v>
      </c>
      <c r="D37" s="95">
        <v>4</v>
      </c>
    </row>
    <row r="38" spans="1:4">
      <c r="A38" s="88" t="s">
        <v>972</v>
      </c>
      <c r="B38" s="89" t="s">
        <v>935</v>
      </c>
      <c r="C38" s="95">
        <v>10</v>
      </c>
      <c r="D38" s="95">
        <v>2</v>
      </c>
    </row>
    <row r="39" spans="1:4">
      <c r="A39" s="88" t="s">
        <v>941</v>
      </c>
      <c r="B39" s="89" t="s">
        <v>932</v>
      </c>
      <c r="C39" s="95">
        <v>10</v>
      </c>
      <c r="D39" s="95">
        <v>20</v>
      </c>
    </row>
    <row r="40" spans="1:4">
      <c r="A40" s="88" t="s">
        <v>973</v>
      </c>
      <c r="B40" s="89" t="s">
        <v>944</v>
      </c>
      <c r="C40" s="95">
        <v>11</v>
      </c>
      <c r="D40" s="95">
        <v>0</v>
      </c>
    </row>
    <row r="41" spans="1:4">
      <c r="A41" s="88" t="s">
        <v>977</v>
      </c>
      <c r="B41" s="89" t="s">
        <v>935</v>
      </c>
      <c r="C41" s="95">
        <v>11</v>
      </c>
      <c r="D41" s="95">
        <v>0</v>
      </c>
    </row>
    <row r="42" spans="1:4">
      <c r="A42" s="88" t="s">
        <v>1000</v>
      </c>
      <c r="B42" s="89" t="s">
        <v>935</v>
      </c>
      <c r="C42" s="95">
        <v>11</v>
      </c>
      <c r="D42" s="95">
        <v>0</v>
      </c>
    </row>
    <row r="43" spans="1:4">
      <c r="A43" s="88" t="s">
        <v>949</v>
      </c>
      <c r="B43" s="89" t="s">
        <v>932</v>
      </c>
      <c r="C43" s="95">
        <v>11</v>
      </c>
      <c r="D43" s="95">
        <v>0</v>
      </c>
    </row>
    <row r="44" spans="1:4">
      <c r="A44" s="88" t="s">
        <v>983</v>
      </c>
      <c r="B44" s="89" t="s">
        <v>932</v>
      </c>
      <c r="C44" s="95">
        <v>11</v>
      </c>
      <c r="D44" s="95">
        <v>0</v>
      </c>
    </row>
    <row r="45" spans="1:4">
      <c r="A45" s="88" t="s">
        <v>993</v>
      </c>
      <c r="B45" s="89" t="s">
        <v>932</v>
      </c>
      <c r="C45" s="95">
        <v>11</v>
      </c>
      <c r="D45" s="95">
        <v>0</v>
      </c>
    </row>
    <row r="46" spans="1:4">
      <c r="A46" s="88" t="s">
        <v>937</v>
      </c>
      <c r="B46" s="89" t="s">
        <v>938</v>
      </c>
      <c r="C46" s="95">
        <v>11</v>
      </c>
      <c r="D46" s="95">
        <v>80</v>
      </c>
    </row>
    <row r="47" spans="1:4">
      <c r="A47" s="88" t="s">
        <v>965</v>
      </c>
      <c r="B47" s="89" t="s">
        <v>938</v>
      </c>
      <c r="C47" s="95">
        <v>11</v>
      </c>
      <c r="D47" s="95">
        <v>0</v>
      </c>
    </row>
    <row r="48" spans="1:4">
      <c r="A48" s="88" t="s">
        <v>968</v>
      </c>
      <c r="B48" s="89" t="s">
        <v>967</v>
      </c>
      <c r="C48" s="95">
        <v>11</v>
      </c>
      <c r="D48" s="95">
        <v>6</v>
      </c>
    </row>
    <row r="49" spans="1:4">
      <c r="A49" s="88" t="s">
        <v>1003</v>
      </c>
      <c r="B49" s="89" t="s">
        <v>944</v>
      </c>
      <c r="C49" s="95">
        <v>12</v>
      </c>
      <c r="D49" s="95">
        <v>6</v>
      </c>
    </row>
    <row r="50" spans="1:4">
      <c r="A50" s="88" t="s">
        <v>971</v>
      </c>
      <c r="B50" s="89" t="s">
        <v>935</v>
      </c>
      <c r="C50" s="95">
        <v>12</v>
      </c>
      <c r="D50" s="95">
        <v>0</v>
      </c>
    </row>
    <row r="51" spans="1:4">
      <c r="A51" s="88" t="s">
        <v>1001</v>
      </c>
      <c r="B51" s="89" t="s">
        <v>935</v>
      </c>
      <c r="C51" s="95">
        <v>12</v>
      </c>
      <c r="D51" s="95">
        <v>0</v>
      </c>
    </row>
    <row r="52" spans="1:4">
      <c r="A52" s="88" t="s">
        <v>953</v>
      </c>
      <c r="B52" s="89" t="s">
        <v>954</v>
      </c>
      <c r="C52" s="95">
        <v>12</v>
      </c>
      <c r="D52" s="95">
        <v>0</v>
      </c>
    </row>
    <row r="53" spans="1:4">
      <c r="A53" s="88" t="s">
        <v>958</v>
      </c>
      <c r="B53" s="89" t="s">
        <v>959</v>
      </c>
      <c r="C53" s="95">
        <v>12</v>
      </c>
      <c r="D53" s="95">
        <v>0</v>
      </c>
    </row>
    <row r="54" spans="1:4">
      <c r="A54" s="88" t="s">
        <v>970</v>
      </c>
      <c r="B54" s="89" t="s">
        <v>959</v>
      </c>
      <c r="C54" s="95">
        <v>12</v>
      </c>
      <c r="D54" s="95">
        <v>0</v>
      </c>
    </row>
    <row r="55" spans="1:4">
      <c r="A55" s="88" t="s">
        <v>991</v>
      </c>
      <c r="B55" s="89" t="s">
        <v>959</v>
      </c>
      <c r="C55" s="95">
        <v>12</v>
      </c>
      <c r="D55" s="95">
        <v>0</v>
      </c>
    </row>
    <row r="56" spans="1:4">
      <c r="A56" s="88" t="s">
        <v>992</v>
      </c>
      <c r="B56" s="89" t="s">
        <v>959</v>
      </c>
      <c r="C56" s="95">
        <v>12</v>
      </c>
      <c r="D56" s="95">
        <v>0</v>
      </c>
    </row>
    <row r="57" spans="1:4">
      <c r="A57" s="88" t="s">
        <v>963</v>
      </c>
      <c r="B57" s="89" t="s">
        <v>932</v>
      </c>
      <c r="C57" s="95">
        <v>12</v>
      </c>
      <c r="D57" s="95">
        <v>40</v>
      </c>
    </row>
    <row r="58" spans="1:4">
      <c r="A58" s="88" t="s">
        <v>982</v>
      </c>
      <c r="B58" s="89" t="s">
        <v>932</v>
      </c>
      <c r="C58" s="95">
        <v>12</v>
      </c>
      <c r="D58" s="95">
        <v>0</v>
      </c>
    </row>
    <row r="59" spans="1:4">
      <c r="A59" s="88" t="s">
        <v>979</v>
      </c>
      <c r="B59" s="89" t="s">
        <v>938</v>
      </c>
      <c r="C59" s="95">
        <v>12</v>
      </c>
      <c r="D59" s="95">
        <v>0</v>
      </c>
    </row>
    <row r="60" spans="1:4">
      <c r="A60" s="88" t="s">
        <v>996</v>
      </c>
      <c r="B60" s="89" t="s">
        <v>967</v>
      </c>
      <c r="C60" s="95">
        <v>12</v>
      </c>
      <c r="D60" s="95">
        <v>4</v>
      </c>
    </row>
    <row r="61" spans="1:4">
      <c r="A61" s="91" t="s">
        <v>966</v>
      </c>
      <c r="B61" s="92" t="s">
        <v>967</v>
      </c>
      <c r="C61" s="96">
        <v>12</v>
      </c>
      <c r="D61" s="96">
        <v>0</v>
      </c>
    </row>
  </sheetData>
  <mergeCells count="1">
    <mergeCell ref="A1:B1"/>
  </mergeCells>
  <pageMargins left="0.98425196850393704" right="0.59055118110236227" top="0.78740157480314965" bottom="0.78740157480314965" header="0.31496062992125984" footer="0.31496062992125984"/>
  <pageSetup paperSize="9" orientation="portrait" verticalDpi="0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4"/>
  <dimension ref="A1:H129"/>
  <sheetViews>
    <sheetView workbookViewId="0">
      <selection activeCell="A4" sqref="A4:C129"/>
    </sheetView>
  </sheetViews>
  <sheetFormatPr defaultColWidth="9.140625" defaultRowHeight="12.6"/>
  <cols>
    <col min="1" max="1" width="21.28515625" style="9" customWidth="1"/>
    <col min="2" max="2" width="18.28515625" style="9" customWidth="1"/>
    <col min="3" max="3" width="11.5703125" style="9" bestFit="1" customWidth="1"/>
    <col min="4" max="4" width="9.140625" style="9"/>
    <col min="5" max="5" width="75.42578125" style="9" customWidth="1"/>
    <col min="6" max="16384" width="9.140625" style="9"/>
  </cols>
  <sheetData>
    <row r="1" spans="1:8" ht="14.45">
      <c r="A1" s="8" t="s">
        <v>49</v>
      </c>
      <c r="E1" t="s">
        <v>1008</v>
      </c>
      <c r="F1"/>
    </row>
    <row r="2" spans="1:8" ht="14.45">
      <c r="E2" t="s">
        <v>1009</v>
      </c>
      <c r="F2"/>
    </row>
    <row r="3" spans="1:8" ht="31.5" customHeight="1">
      <c r="A3" s="101" t="s">
        <v>1010</v>
      </c>
      <c r="B3" s="101" t="s">
        <v>1011</v>
      </c>
      <c r="C3" s="101" t="s">
        <v>1012</v>
      </c>
      <c r="E3" s="107" t="s">
        <v>164</v>
      </c>
      <c r="F3"/>
    </row>
    <row r="4" spans="1:8" ht="14.45">
      <c r="A4" s="13" t="s">
        <v>1013</v>
      </c>
      <c r="B4" s="13" t="s">
        <v>1014</v>
      </c>
      <c r="C4" s="97">
        <v>0.39027777777777778</v>
      </c>
      <c r="E4" t="s">
        <v>1015</v>
      </c>
      <c r="F4"/>
    </row>
    <row r="5" spans="1:8" ht="14.45">
      <c r="A5" s="13" t="s">
        <v>1016</v>
      </c>
      <c r="B5" s="13" t="s">
        <v>1017</v>
      </c>
      <c r="C5" s="97">
        <v>0.35833333333333334</v>
      </c>
      <c r="E5" t="s">
        <v>1018</v>
      </c>
      <c r="F5"/>
    </row>
    <row r="6" spans="1:8" ht="14.45">
      <c r="A6" s="13" t="s">
        <v>1016</v>
      </c>
      <c r="B6" s="13" t="s">
        <v>1019</v>
      </c>
      <c r="C6" s="97">
        <v>0.40208333333333335</v>
      </c>
      <c r="E6" t="s">
        <v>1020</v>
      </c>
      <c r="F6"/>
    </row>
    <row r="7" spans="1:8" ht="14.45">
      <c r="A7" s="13" t="s">
        <v>1021</v>
      </c>
      <c r="B7" s="13" t="s">
        <v>1022</v>
      </c>
      <c r="C7" s="97">
        <v>0.2951388888888889</v>
      </c>
      <c r="E7" t="s">
        <v>1023</v>
      </c>
      <c r="F7"/>
    </row>
    <row r="8" spans="1:8" ht="14.45">
      <c r="A8" s="13" t="s">
        <v>1016</v>
      </c>
      <c r="B8" s="13" t="s">
        <v>1024</v>
      </c>
      <c r="C8" s="97">
        <v>0.39652777777777781</v>
      </c>
      <c r="E8" s="110" t="s">
        <v>1025</v>
      </c>
      <c r="F8" s="110"/>
      <c r="G8" s="113"/>
      <c r="H8" s="113"/>
    </row>
    <row r="9" spans="1:8" ht="14.45">
      <c r="A9" s="13" t="s">
        <v>1016</v>
      </c>
      <c r="B9" s="13" t="s">
        <v>1026</v>
      </c>
      <c r="C9" s="97">
        <v>0.40486111111111112</v>
      </c>
      <c r="E9" s="110" t="s">
        <v>1027</v>
      </c>
      <c r="F9" s="110"/>
      <c r="G9" s="113"/>
      <c r="H9" s="113"/>
    </row>
    <row r="10" spans="1:8" ht="14.45">
      <c r="A10" s="13" t="s">
        <v>1016</v>
      </c>
      <c r="B10" s="13" t="s">
        <v>1028</v>
      </c>
      <c r="C10" s="97">
        <v>0.40833333333333338</v>
      </c>
      <c r="E10" s="110" t="s">
        <v>1029</v>
      </c>
      <c r="F10" s="110"/>
      <c r="G10" s="113"/>
      <c r="H10" s="113"/>
    </row>
    <row r="11" spans="1:8" ht="14.45">
      <c r="A11" s="13" t="s">
        <v>1030</v>
      </c>
      <c r="B11" s="13" t="s">
        <v>1031</v>
      </c>
      <c r="C11" s="97">
        <v>0.29791666666666666</v>
      </c>
      <c r="E11" s="111" t="s">
        <v>178</v>
      </c>
      <c r="F11" s="110"/>
      <c r="G11" s="113"/>
      <c r="H11" s="113"/>
    </row>
    <row r="12" spans="1:8" ht="14.45">
      <c r="A12" s="13" t="s">
        <v>1032</v>
      </c>
      <c r="B12" s="13" t="s">
        <v>1033</v>
      </c>
      <c r="C12" s="97">
        <v>0.32777777777777778</v>
      </c>
      <c r="E12" s="110" t="s">
        <v>1034</v>
      </c>
      <c r="F12" s="110"/>
      <c r="G12" s="113"/>
      <c r="H12" s="113"/>
    </row>
    <row r="13" spans="1:8" ht="14.45">
      <c r="A13" s="13" t="s">
        <v>1016</v>
      </c>
      <c r="B13" s="13" t="s">
        <v>1035</v>
      </c>
      <c r="C13" s="97">
        <v>0.35416666666666669</v>
      </c>
      <c r="E13" s="110" t="s">
        <v>1036</v>
      </c>
      <c r="F13" s="110"/>
      <c r="G13" s="113"/>
      <c r="H13" s="113"/>
    </row>
    <row r="14" spans="1:8" ht="14.45">
      <c r="A14" s="13" t="s">
        <v>1016</v>
      </c>
      <c r="B14" s="13" t="s">
        <v>1037</v>
      </c>
      <c r="C14" s="97">
        <v>0.34583333333333338</v>
      </c>
      <c r="E14" s="110" t="s">
        <v>1038</v>
      </c>
      <c r="F14" s="110"/>
      <c r="G14" s="113"/>
      <c r="H14" s="113"/>
    </row>
    <row r="15" spans="1:8" ht="14.45">
      <c r="A15" s="13" t="s">
        <v>1016</v>
      </c>
      <c r="B15" s="13" t="s">
        <v>1039</v>
      </c>
      <c r="C15" s="97">
        <v>0.33611111111111108</v>
      </c>
      <c r="E15" s="110" t="s">
        <v>1040</v>
      </c>
      <c r="F15" s="110"/>
      <c r="G15" s="113"/>
      <c r="H15" s="113"/>
    </row>
    <row r="16" spans="1:8" ht="14.45">
      <c r="A16" s="13" t="s">
        <v>1016</v>
      </c>
      <c r="B16" s="13" t="s">
        <v>1041</v>
      </c>
      <c r="C16" s="97">
        <v>0.39513888888888887</v>
      </c>
      <c r="E16" s="110" t="s">
        <v>1042</v>
      </c>
      <c r="F16" s="110"/>
      <c r="G16" s="113"/>
      <c r="H16" s="113"/>
    </row>
    <row r="17" spans="1:8" ht="14.45">
      <c r="A17" s="13" t="s">
        <v>1030</v>
      </c>
      <c r="B17" s="13" t="s">
        <v>1043</v>
      </c>
      <c r="C17" s="97">
        <v>0.32569444444444445</v>
      </c>
      <c r="E17" s="110" t="s">
        <v>1044</v>
      </c>
      <c r="F17" s="110"/>
      <c r="G17" s="113"/>
      <c r="H17" s="113"/>
    </row>
    <row r="18" spans="1:8" ht="14.45">
      <c r="A18" s="13" t="s">
        <v>1016</v>
      </c>
      <c r="B18" s="13" t="s">
        <v>1045</v>
      </c>
      <c r="C18" s="97">
        <v>0.33888888888888885</v>
      </c>
      <c r="E18" s="110" t="s">
        <v>1046</v>
      </c>
      <c r="F18" s="110"/>
      <c r="G18" s="113"/>
      <c r="H18" s="113"/>
    </row>
    <row r="19" spans="1:8" ht="14.45">
      <c r="A19" s="13" t="s">
        <v>1030</v>
      </c>
      <c r="B19" s="13" t="s">
        <v>1047</v>
      </c>
      <c r="C19" s="97">
        <v>0.37361111111111112</v>
      </c>
      <c r="E19" s="107" t="s">
        <v>101</v>
      </c>
      <c r="F19"/>
    </row>
    <row r="20" spans="1:8" ht="14.45">
      <c r="A20" s="13" t="s">
        <v>1021</v>
      </c>
      <c r="B20" s="13" t="s">
        <v>1047</v>
      </c>
      <c r="C20" s="97">
        <v>0.40763888888888888</v>
      </c>
      <c r="E20" s="108" t="s">
        <v>103</v>
      </c>
      <c r="F20"/>
    </row>
    <row r="21" spans="1:8" ht="14.45">
      <c r="A21" s="13" t="s">
        <v>1016</v>
      </c>
      <c r="B21" s="13" t="s">
        <v>1048</v>
      </c>
      <c r="C21" s="97">
        <v>0.39166666666666666</v>
      </c>
      <c r="E21" s="112" t="s">
        <v>1049</v>
      </c>
      <c r="F21" s="112">
        <v>1</v>
      </c>
    </row>
    <row r="22" spans="1:8" ht="14.45">
      <c r="A22" s="13" t="s">
        <v>1030</v>
      </c>
      <c r="B22" s="13" t="s">
        <v>951</v>
      </c>
      <c r="C22" s="97">
        <v>0.3125</v>
      </c>
      <c r="E22" s="112" t="s">
        <v>952</v>
      </c>
      <c r="F22" s="112"/>
    </row>
    <row r="23" spans="1:8" ht="14.45">
      <c r="A23" s="13" t="s">
        <v>1021</v>
      </c>
      <c r="B23" s="13" t="s">
        <v>951</v>
      </c>
      <c r="C23" s="97">
        <v>0.33680555555555558</v>
      </c>
      <c r="E23" s="112" t="s">
        <v>1050</v>
      </c>
      <c r="F23" s="112"/>
    </row>
    <row r="24" spans="1:8" ht="14.45">
      <c r="A24" s="13" t="s">
        <v>1016</v>
      </c>
      <c r="B24" s="13" t="s">
        <v>1051</v>
      </c>
      <c r="C24" s="97">
        <v>0.43541666666666662</v>
      </c>
      <c r="E24" s="112" t="s">
        <v>1052</v>
      </c>
      <c r="F24" s="112"/>
    </row>
    <row r="25" spans="1:8" ht="14.45">
      <c r="A25" s="13" t="s">
        <v>1013</v>
      </c>
      <c r="B25" s="13" t="s">
        <v>1053</v>
      </c>
      <c r="C25" s="97">
        <v>0.39652777777777781</v>
      </c>
      <c r="E25" s="112" t="s">
        <v>1054</v>
      </c>
      <c r="F25" s="112">
        <v>1</v>
      </c>
    </row>
    <row r="26" spans="1:8" ht="14.45">
      <c r="A26" s="13" t="s">
        <v>1021</v>
      </c>
      <c r="B26" s="13" t="s">
        <v>1055</v>
      </c>
      <c r="C26" s="97">
        <v>0.27430555555555552</v>
      </c>
      <c r="E26" s="112" t="s">
        <v>1056</v>
      </c>
      <c r="F26" s="112">
        <v>1</v>
      </c>
    </row>
    <row r="27" spans="1:8" ht="14.45">
      <c r="A27" s="13" t="s">
        <v>1016</v>
      </c>
      <c r="B27" s="13" t="s">
        <v>1057</v>
      </c>
      <c r="C27" s="97">
        <v>0.32222222222222224</v>
      </c>
      <c r="E27" s="112" t="s">
        <v>1058</v>
      </c>
      <c r="F27" s="112">
        <v>1</v>
      </c>
    </row>
    <row r="28" spans="1:8" ht="14.45">
      <c r="A28" s="13" t="s">
        <v>1030</v>
      </c>
      <c r="B28" s="13" t="s">
        <v>1059</v>
      </c>
      <c r="C28" s="97">
        <v>0.30763888888888891</v>
      </c>
      <c r="E28" s="112" t="s">
        <v>1060</v>
      </c>
      <c r="F28" s="112">
        <v>3</v>
      </c>
    </row>
    <row r="29" spans="1:8" ht="14.45">
      <c r="A29" s="13" t="s">
        <v>1030</v>
      </c>
      <c r="B29" s="13" t="s">
        <v>1061</v>
      </c>
      <c r="C29" s="97">
        <v>0.42708333333333331</v>
      </c>
      <c r="E29" s="112" t="s">
        <v>1062</v>
      </c>
      <c r="F29" s="112"/>
    </row>
    <row r="30" spans="1:8" ht="14.45">
      <c r="A30" s="13" t="s">
        <v>1032</v>
      </c>
      <c r="B30" s="13" t="s">
        <v>1061</v>
      </c>
      <c r="C30" s="97">
        <v>0.35416666666666669</v>
      </c>
      <c r="E30" s="109" t="s">
        <v>681</v>
      </c>
      <c r="F30"/>
    </row>
    <row r="31" spans="1:8">
      <c r="A31" s="13" t="s">
        <v>1013</v>
      </c>
      <c r="B31" s="13" t="s">
        <v>1061</v>
      </c>
      <c r="C31" s="97">
        <v>0.44444444444444442</v>
      </c>
    </row>
    <row r="32" spans="1:8">
      <c r="A32" s="13" t="s">
        <v>1021</v>
      </c>
      <c r="B32" s="13" t="s">
        <v>1061</v>
      </c>
      <c r="C32" s="97">
        <v>0.46180555555555558</v>
      </c>
    </row>
    <row r="33" spans="1:3">
      <c r="A33" s="13" t="s">
        <v>1016</v>
      </c>
      <c r="B33" s="13" t="s">
        <v>1061</v>
      </c>
      <c r="C33" s="97">
        <v>0.44444444444444442</v>
      </c>
    </row>
    <row r="34" spans="1:3">
      <c r="A34" s="13" t="s">
        <v>1016</v>
      </c>
      <c r="B34" s="13" t="s">
        <v>1063</v>
      </c>
      <c r="C34" s="97">
        <v>0.35555555555555557</v>
      </c>
    </row>
    <row r="35" spans="1:3">
      <c r="A35" s="13" t="s">
        <v>1013</v>
      </c>
      <c r="B35" s="13" t="s">
        <v>935</v>
      </c>
      <c r="C35" s="97">
        <v>0.40625</v>
      </c>
    </row>
    <row r="36" spans="1:3">
      <c r="A36" s="13" t="s">
        <v>1016</v>
      </c>
      <c r="B36" s="13" t="s">
        <v>935</v>
      </c>
      <c r="C36" s="97">
        <v>0.41666666666666669</v>
      </c>
    </row>
    <row r="37" spans="1:3">
      <c r="A37" s="13" t="s">
        <v>1016</v>
      </c>
      <c r="B37" s="13" t="s">
        <v>1064</v>
      </c>
      <c r="C37" s="97">
        <v>0.42777777777777781</v>
      </c>
    </row>
    <row r="38" spans="1:3">
      <c r="A38" s="13" t="s">
        <v>1030</v>
      </c>
      <c r="B38" s="13" t="s">
        <v>1065</v>
      </c>
      <c r="C38" s="97">
        <v>0.2951388888888889</v>
      </c>
    </row>
    <row r="39" spans="1:3">
      <c r="A39" s="13" t="s">
        <v>1016</v>
      </c>
      <c r="B39" s="13" t="s">
        <v>1066</v>
      </c>
      <c r="C39" s="97">
        <v>0.41319444444444442</v>
      </c>
    </row>
    <row r="40" spans="1:3">
      <c r="A40" s="13" t="s">
        <v>1013</v>
      </c>
      <c r="B40" s="13" t="s">
        <v>1067</v>
      </c>
      <c r="C40" s="97">
        <v>0.31944444444444448</v>
      </c>
    </row>
    <row r="41" spans="1:3">
      <c r="A41" s="13" t="s">
        <v>1032</v>
      </c>
      <c r="B41" s="13" t="s">
        <v>1068</v>
      </c>
      <c r="C41" s="97">
        <v>0.3125</v>
      </c>
    </row>
    <row r="42" spans="1:3">
      <c r="A42" s="13" t="s">
        <v>1032</v>
      </c>
      <c r="B42" s="13" t="s">
        <v>1069</v>
      </c>
      <c r="C42" s="97">
        <v>0.30208333333333331</v>
      </c>
    </row>
    <row r="43" spans="1:3">
      <c r="A43" s="13" t="s">
        <v>1016</v>
      </c>
      <c r="B43" s="13" t="s">
        <v>1070</v>
      </c>
      <c r="C43" s="97">
        <v>0.38680555555555557</v>
      </c>
    </row>
    <row r="44" spans="1:3">
      <c r="A44" s="13" t="s">
        <v>1016</v>
      </c>
      <c r="B44" s="13" t="s">
        <v>1071</v>
      </c>
      <c r="C44" s="97">
        <v>0.37777777777777777</v>
      </c>
    </row>
    <row r="45" spans="1:3">
      <c r="A45" s="13" t="s">
        <v>1030</v>
      </c>
      <c r="B45" s="13" t="s">
        <v>1072</v>
      </c>
      <c r="C45" s="97">
        <v>0.34652777777777777</v>
      </c>
    </row>
    <row r="46" spans="1:3">
      <c r="A46" s="13" t="s">
        <v>1021</v>
      </c>
      <c r="B46" s="13" t="s">
        <v>1072</v>
      </c>
      <c r="C46" s="97">
        <v>0.37708333333333338</v>
      </c>
    </row>
    <row r="47" spans="1:3">
      <c r="A47" s="13" t="s">
        <v>1016</v>
      </c>
      <c r="B47" s="13" t="s">
        <v>1073</v>
      </c>
      <c r="C47" s="97">
        <v>0.34166666666666662</v>
      </c>
    </row>
    <row r="48" spans="1:3">
      <c r="A48" s="13" t="s">
        <v>1016</v>
      </c>
      <c r="B48" s="13" t="s">
        <v>1074</v>
      </c>
      <c r="C48" s="97">
        <v>0.30555555555555552</v>
      </c>
    </row>
    <row r="49" spans="1:3">
      <c r="A49" s="13" t="s">
        <v>1032</v>
      </c>
      <c r="B49" s="13" t="s">
        <v>1075</v>
      </c>
      <c r="C49" s="97">
        <v>0.26250000000000001</v>
      </c>
    </row>
    <row r="50" spans="1:3">
      <c r="A50" s="13" t="s">
        <v>1030</v>
      </c>
      <c r="B50" s="13" t="s">
        <v>1076</v>
      </c>
      <c r="C50" s="97">
        <v>0.35069444444444442</v>
      </c>
    </row>
    <row r="51" spans="1:3">
      <c r="A51" s="13" t="s">
        <v>1021</v>
      </c>
      <c r="B51" s="13" t="s">
        <v>1076</v>
      </c>
      <c r="C51" s="97">
        <v>0.38194444444444442</v>
      </c>
    </row>
    <row r="52" spans="1:3">
      <c r="A52" s="13" t="s">
        <v>1030</v>
      </c>
      <c r="B52" s="13" t="s">
        <v>1077</v>
      </c>
      <c r="C52" s="97">
        <v>0.33819444444444446</v>
      </c>
    </row>
    <row r="53" spans="1:3">
      <c r="A53" s="13" t="s">
        <v>1016</v>
      </c>
      <c r="B53" s="13" t="s">
        <v>1078</v>
      </c>
      <c r="C53" s="97">
        <v>0.39930555555555558</v>
      </c>
    </row>
    <row r="54" spans="1:3">
      <c r="A54" s="13" t="s">
        <v>1016</v>
      </c>
      <c r="B54" s="13" t="s">
        <v>1079</v>
      </c>
      <c r="C54" s="97">
        <v>0.32569444444444445</v>
      </c>
    </row>
    <row r="55" spans="1:3">
      <c r="A55" s="13" t="s">
        <v>1032</v>
      </c>
      <c r="B55" s="13" t="s">
        <v>1080</v>
      </c>
      <c r="C55" s="97">
        <v>0.29652777777777778</v>
      </c>
    </row>
    <row r="56" spans="1:3">
      <c r="A56" s="13" t="s">
        <v>1030</v>
      </c>
      <c r="B56" s="13" t="s">
        <v>1081</v>
      </c>
      <c r="C56" s="97">
        <v>0.35416666666666669</v>
      </c>
    </row>
    <row r="57" spans="1:3">
      <c r="A57" s="13" t="s">
        <v>1021</v>
      </c>
      <c r="B57" s="13" t="s">
        <v>1081</v>
      </c>
      <c r="C57" s="97">
        <v>0.38472222222222219</v>
      </c>
    </row>
    <row r="58" spans="1:3">
      <c r="A58" s="13" t="s">
        <v>1032</v>
      </c>
      <c r="B58" s="13" t="s">
        <v>1082</v>
      </c>
      <c r="C58" s="97">
        <v>0.27083333333333331</v>
      </c>
    </row>
    <row r="59" spans="1:3">
      <c r="A59" s="13" t="s">
        <v>1013</v>
      </c>
      <c r="B59" s="13" t="s">
        <v>1083</v>
      </c>
      <c r="C59" s="97">
        <v>0.4201388888888889</v>
      </c>
    </row>
    <row r="60" spans="1:3">
      <c r="A60" s="13" t="s">
        <v>1016</v>
      </c>
      <c r="B60" s="13" t="s">
        <v>1084</v>
      </c>
      <c r="C60" s="97">
        <v>0.38055555555555554</v>
      </c>
    </row>
    <row r="61" spans="1:3">
      <c r="A61" s="13" t="s">
        <v>1030</v>
      </c>
      <c r="B61" s="13" t="s">
        <v>1085</v>
      </c>
      <c r="C61" s="97">
        <v>0.34513888888888888</v>
      </c>
    </row>
    <row r="62" spans="1:3">
      <c r="A62" s="13" t="s">
        <v>1013</v>
      </c>
      <c r="B62" s="13" t="s">
        <v>1086</v>
      </c>
      <c r="C62" s="97">
        <v>0.23611111111111113</v>
      </c>
    </row>
    <row r="63" spans="1:3">
      <c r="A63" s="13" t="s">
        <v>1016</v>
      </c>
      <c r="B63" s="13" t="s">
        <v>1087</v>
      </c>
      <c r="C63" s="97">
        <v>0.31944444444444448</v>
      </c>
    </row>
    <row r="64" spans="1:3">
      <c r="A64" s="13" t="s">
        <v>1016</v>
      </c>
      <c r="B64" s="13" t="s">
        <v>1088</v>
      </c>
      <c r="C64" s="97">
        <v>0.40625</v>
      </c>
    </row>
    <row r="65" spans="1:3">
      <c r="A65" s="13" t="s">
        <v>1016</v>
      </c>
      <c r="B65" s="13" t="s">
        <v>1089</v>
      </c>
      <c r="C65" s="97">
        <v>0.3444444444444445</v>
      </c>
    </row>
    <row r="66" spans="1:3">
      <c r="A66" s="13" t="s">
        <v>1013</v>
      </c>
      <c r="B66" s="13" t="s">
        <v>954</v>
      </c>
      <c r="C66" s="97">
        <v>0.375</v>
      </c>
    </row>
    <row r="67" spans="1:3">
      <c r="A67" s="13" t="s">
        <v>1030</v>
      </c>
      <c r="B67" s="13" t="s">
        <v>1090</v>
      </c>
      <c r="C67" s="97">
        <v>0.41041666666666665</v>
      </c>
    </row>
    <row r="68" spans="1:3">
      <c r="A68" s="13" t="s">
        <v>1021</v>
      </c>
      <c r="B68" s="13" t="s">
        <v>1090</v>
      </c>
      <c r="C68" s="97">
        <v>0.44305555555555554</v>
      </c>
    </row>
    <row r="69" spans="1:3">
      <c r="A69" s="13" t="s">
        <v>1032</v>
      </c>
      <c r="B69" s="13" t="s">
        <v>1091</v>
      </c>
      <c r="C69" s="97">
        <v>0.27777777777777779</v>
      </c>
    </row>
    <row r="70" spans="1:3">
      <c r="A70" s="13" t="s">
        <v>1013</v>
      </c>
      <c r="B70" s="13" t="s">
        <v>1092</v>
      </c>
      <c r="C70" s="97">
        <v>0.27430555555555552</v>
      </c>
    </row>
    <row r="71" spans="1:3">
      <c r="A71" s="13" t="s">
        <v>1013</v>
      </c>
      <c r="B71" s="13" t="s">
        <v>1093</v>
      </c>
      <c r="C71" s="97">
        <v>0.32916666666666666</v>
      </c>
    </row>
    <row r="72" spans="1:3">
      <c r="A72" s="13" t="s">
        <v>1021</v>
      </c>
      <c r="B72" s="13" t="s">
        <v>1094</v>
      </c>
      <c r="C72" s="97">
        <v>0.28750000000000003</v>
      </c>
    </row>
    <row r="73" spans="1:3">
      <c r="A73" s="13" t="s">
        <v>1021</v>
      </c>
      <c r="B73" s="13" t="s">
        <v>1095</v>
      </c>
      <c r="C73" s="97">
        <v>0.31805555555555554</v>
      </c>
    </row>
    <row r="74" spans="1:3">
      <c r="A74" s="13" t="s">
        <v>1032</v>
      </c>
      <c r="B74" s="13" t="s">
        <v>1096</v>
      </c>
      <c r="C74" s="97">
        <v>0.31666666666666665</v>
      </c>
    </row>
    <row r="75" spans="1:3">
      <c r="A75" s="13" t="s">
        <v>1030</v>
      </c>
      <c r="B75" s="13" t="s">
        <v>1097</v>
      </c>
      <c r="C75" s="97">
        <v>0.29722222222222222</v>
      </c>
    </row>
    <row r="76" spans="1:3">
      <c r="A76" s="13" t="s">
        <v>1021</v>
      </c>
      <c r="B76" s="13" t="s">
        <v>1098</v>
      </c>
      <c r="C76" s="97">
        <v>0.3923611111111111</v>
      </c>
    </row>
    <row r="77" spans="1:3">
      <c r="A77" s="13" t="s">
        <v>1016</v>
      </c>
      <c r="B77" s="13" t="s">
        <v>1099</v>
      </c>
      <c r="C77" s="97">
        <v>0.36458333333333331</v>
      </c>
    </row>
    <row r="78" spans="1:3">
      <c r="A78" s="13" t="s">
        <v>1030</v>
      </c>
      <c r="B78" s="13" t="s">
        <v>1100</v>
      </c>
      <c r="C78" s="97">
        <v>0.29166666666666669</v>
      </c>
    </row>
    <row r="79" spans="1:3">
      <c r="A79" s="13" t="s">
        <v>1016</v>
      </c>
      <c r="B79" s="13" t="s">
        <v>1101</v>
      </c>
      <c r="C79" s="97">
        <v>0.3611111111111111</v>
      </c>
    </row>
    <row r="80" spans="1:3">
      <c r="A80" s="13" t="s">
        <v>1030</v>
      </c>
      <c r="B80" s="13" t="s">
        <v>1102</v>
      </c>
      <c r="C80" s="97">
        <v>0.39930555555555558</v>
      </c>
    </row>
    <row r="81" spans="1:3">
      <c r="A81" s="13" t="s">
        <v>1021</v>
      </c>
      <c r="B81" s="13" t="s">
        <v>1102</v>
      </c>
      <c r="C81" s="97">
        <v>0.43263888888888885</v>
      </c>
    </row>
    <row r="82" spans="1:3">
      <c r="A82" s="13" t="s">
        <v>1016</v>
      </c>
      <c r="B82" s="13" t="s">
        <v>1103</v>
      </c>
      <c r="C82" s="97">
        <v>0.3298611111111111</v>
      </c>
    </row>
    <row r="83" spans="1:3">
      <c r="A83" s="13" t="s">
        <v>1013</v>
      </c>
      <c r="B83" s="13" t="s">
        <v>1104</v>
      </c>
      <c r="C83" s="97">
        <v>0.26319444444444445</v>
      </c>
    </row>
    <row r="84" spans="1:3">
      <c r="A84" s="13" t="s">
        <v>1016</v>
      </c>
      <c r="B84" s="13" t="s">
        <v>1105</v>
      </c>
      <c r="C84" s="97">
        <v>0.41180555555555554</v>
      </c>
    </row>
    <row r="85" spans="1:3">
      <c r="A85" s="13" t="s">
        <v>1021</v>
      </c>
      <c r="B85" s="13" t="s">
        <v>1106</v>
      </c>
      <c r="C85" s="97">
        <v>0.30694444444444441</v>
      </c>
    </row>
    <row r="86" spans="1:3">
      <c r="A86" s="13" t="s">
        <v>1016</v>
      </c>
      <c r="B86" s="13" t="s">
        <v>1107</v>
      </c>
      <c r="C86" s="97">
        <v>0.31666666666666665</v>
      </c>
    </row>
    <row r="87" spans="1:3">
      <c r="A87" s="13" t="s">
        <v>1013</v>
      </c>
      <c r="B87" s="13" t="s">
        <v>1108</v>
      </c>
      <c r="C87" s="97">
        <v>0.2951388888888889</v>
      </c>
    </row>
    <row r="88" spans="1:3">
      <c r="A88" s="13" t="s">
        <v>1032</v>
      </c>
      <c r="B88" s="13" t="s">
        <v>959</v>
      </c>
      <c r="C88" s="97">
        <v>0.28472222222222221</v>
      </c>
    </row>
    <row r="89" spans="1:3">
      <c r="A89" s="13" t="s">
        <v>1021</v>
      </c>
      <c r="B89" s="13" t="s">
        <v>932</v>
      </c>
      <c r="C89" s="97">
        <v>0.41666666666666669</v>
      </c>
    </row>
    <row r="90" spans="1:3">
      <c r="A90" s="13" t="s">
        <v>1030</v>
      </c>
      <c r="B90" s="13" t="s">
        <v>932</v>
      </c>
      <c r="C90" s="97">
        <v>0.38541666666666669</v>
      </c>
    </row>
    <row r="91" spans="1:3">
      <c r="A91" s="13" t="s">
        <v>1021</v>
      </c>
      <c r="B91" s="13" t="s">
        <v>1109</v>
      </c>
      <c r="C91" s="97">
        <v>0.32708333333333334</v>
      </c>
    </row>
    <row r="92" spans="1:3">
      <c r="A92" s="13" t="s">
        <v>1016</v>
      </c>
      <c r="B92" s="13" t="s">
        <v>938</v>
      </c>
      <c r="C92" s="97">
        <v>0.36805555555555558</v>
      </c>
    </row>
    <row r="93" spans="1:3">
      <c r="A93" s="13" t="s">
        <v>1016</v>
      </c>
      <c r="B93" s="13" t="s">
        <v>1110</v>
      </c>
      <c r="C93" s="97">
        <v>0.37361111111111112</v>
      </c>
    </row>
    <row r="94" spans="1:3">
      <c r="A94" s="13" t="s">
        <v>1016</v>
      </c>
      <c r="B94" s="13" t="s">
        <v>1111</v>
      </c>
      <c r="C94" s="97">
        <v>0.42569444444444443</v>
      </c>
    </row>
    <row r="95" spans="1:3">
      <c r="A95" s="13" t="s">
        <v>1030</v>
      </c>
      <c r="B95" s="13" t="s">
        <v>1112</v>
      </c>
      <c r="C95" s="97">
        <v>0.32013888888888892</v>
      </c>
    </row>
    <row r="96" spans="1:3">
      <c r="A96" s="13" t="s">
        <v>1021</v>
      </c>
      <c r="B96" s="13" t="s">
        <v>1112</v>
      </c>
      <c r="C96" s="97">
        <v>0.34861111111111115</v>
      </c>
    </row>
    <row r="97" spans="1:3">
      <c r="A97" s="13" t="s">
        <v>1016</v>
      </c>
      <c r="B97" s="13" t="s">
        <v>1113</v>
      </c>
      <c r="C97" s="97">
        <v>0.31458333333333333</v>
      </c>
    </row>
    <row r="98" spans="1:3">
      <c r="A98" s="13" t="s">
        <v>1016</v>
      </c>
      <c r="B98" s="13" t="s">
        <v>1114</v>
      </c>
      <c r="C98" s="97">
        <v>0.3833333333333333</v>
      </c>
    </row>
    <row r="99" spans="1:3">
      <c r="A99" s="13" t="s">
        <v>1030</v>
      </c>
      <c r="B99" s="13" t="s">
        <v>1115</v>
      </c>
      <c r="C99" s="97">
        <v>0.3611111111111111</v>
      </c>
    </row>
    <row r="100" spans="1:3">
      <c r="A100" s="13" t="s">
        <v>1021</v>
      </c>
      <c r="B100" s="13" t="s">
        <v>1115</v>
      </c>
      <c r="C100" s="97">
        <v>0.39444444444444443</v>
      </c>
    </row>
    <row r="101" spans="1:3">
      <c r="A101" s="13" t="s">
        <v>1016</v>
      </c>
      <c r="B101" s="13" t="s">
        <v>1116</v>
      </c>
      <c r="C101" s="97">
        <v>0.3527777777777778</v>
      </c>
    </row>
    <row r="102" spans="1:3">
      <c r="A102" s="13" t="s">
        <v>1032</v>
      </c>
      <c r="B102" s="13" t="s">
        <v>1117</v>
      </c>
      <c r="C102" s="97">
        <v>0.26666666666666666</v>
      </c>
    </row>
    <row r="103" spans="1:3">
      <c r="A103" s="13" t="s">
        <v>1032</v>
      </c>
      <c r="B103" s="13" t="s">
        <v>1118</v>
      </c>
      <c r="C103" s="97">
        <v>0.25694444444444448</v>
      </c>
    </row>
    <row r="104" spans="1:3">
      <c r="A104" s="13" t="s">
        <v>1013</v>
      </c>
      <c r="B104" s="13" t="s">
        <v>967</v>
      </c>
      <c r="C104" s="97">
        <v>0.35069444444444442</v>
      </c>
    </row>
    <row r="105" spans="1:3">
      <c r="A105" s="13" t="s">
        <v>1016</v>
      </c>
      <c r="B105" s="13" t="s">
        <v>1119</v>
      </c>
      <c r="C105" s="97">
        <v>0.3125</v>
      </c>
    </row>
    <row r="106" spans="1:3">
      <c r="A106" s="13" t="s">
        <v>1016</v>
      </c>
      <c r="B106" s="13" t="s">
        <v>1120</v>
      </c>
      <c r="C106" s="97">
        <v>0.33402777777777781</v>
      </c>
    </row>
    <row r="107" spans="1:3">
      <c r="A107" s="13" t="s">
        <v>1030</v>
      </c>
      <c r="B107" s="13" t="s">
        <v>1121</v>
      </c>
      <c r="C107" s="97">
        <v>0.34861111111111115</v>
      </c>
    </row>
    <row r="108" spans="1:3">
      <c r="A108" s="13" t="s">
        <v>1030</v>
      </c>
      <c r="B108" s="13" t="s">
        <v>1122</v>
      </c>
      <c r="C108" s="97">
        <v>0.39027777777777778</v>
      </c>
    </row>
    <row r="109" spans="1:3">
      <c r="A109" s="13" t="s">
        <v>1013</v>
      </c>
      <c r="B109" s="13" t="s">
        <v>1123</v>
      </c>
      <c r="C109" s="97">
        <v>0.3347222222222222</v>
      </c>
    </row>
    <row r="110" spans="1:3">
      <c r="A110" s="13" t="s">
        <v>1016</v>
      </c>
      <c r="B110" s="13" t="s">
        <v>1124</v>
      </c>
      <c r="C110" s="97">
        <v>0.41041666666666665</v>
      </c>
    </row>
    <row r="111" spans="1:3">
      <c r="A111" s="13" t="s">
        <v>1030</v>
      </c>
      <c r="B111" s="13" t="s">
        <v>1125</v>
      </c>
      <c r="C111" s="97">
        <v>0.36458333333333331</v>
      </c>
    </row>
    <row r="112" spans="1:3">
      <c r="A112" s="13" t="s">
        <v>1021</v>
      </c>
      <c r="B112" s="13" t="s">
        <v>1125</v>
      </c>
      <c r="C112" s="97">
        <v>0.39930555555555558</v>
      </c>
    </row>
    <row r="113" spans="1:3">
      <c r="A113" s="13" t="s">
        <v>1030</v>
      </c>
      <c r="B113" s="13" t="s">
        <v>1126</v>
      </c>
      <c r="C113" s="97">
        <v>0.3</v>
      </c>
    </row>
    <row r="114" spans="1:3">
      <c r="A114" s="13" t="s">
        <v>1021</v>
      </c>
      <c r="B114" s="13" t="s">
        <v>1127</v>
      </c>
      <c r="C114" s="97">
        <v>0.31180555555555556</v>
      </c>
    </row>
    <row r="115" spans="1:3">
      <c r="A115" s="13" t="s">
        <v>1030</v>
      </c>
      <c r="B115" s="13" t="s">
        <v>1128</v>
      </c>
      <c r="C115" s="97">
        <v>0.32847222222222222</v>
      </c>
    </row>
    <row r="116" spans="1:3">
      <c r="A116" s="13" t="s">
        <v>1021</v>
      </c>
      <c r="B116" s="13" t="s">
        <v>1128</v>
      </c>
      <c r="C116" s="97">
        <v>0.3576388888888889</v>
      </c>
    </row>
    <row r="117" spans="1:3">
      <c r="A117" s="13" t="s">
        <v>1021</v>
      </c>
      <c r="B117" s="13" t="s">
        <v>1129</v>
      </c>
      <c r="C117" s="97">
        <v>0.3</v>
      </c>
    </row>
    <row r="118" spans="1:3">
      <c r="A118" s="13" t="s">
        <v>1030</v>
      </c>
      <c r="B118" s="13" t="s">
        <v>1130</v>
      </c>
      <c r="C118" s="97">
        <v>0.40486111111111112</v>
      </c>
    </row>
    <row r="119" spans="1:3">
      <c r="A119" s="13" t="s">
        <v>1021</v>
      </c>
      <c r="B119" s="13" t="s">
        <v>1130</v>
      </c>
      <c r="C119" s="97">
        <v>0.4381944444444445</v>
      </c>
    </row>
    <row r="120" spans="1:3">
      <c r="A120" s="13" t="s">
        <v>1030</v>
      </c>
      <c r="B120" s="13" t="s">
        <v>1131</v>
      </c>
      <c r="C120" s="97">
        <v>0.34166666666666662</v>
      </c>
    </row>
    <row r="121" spans="1:3">
      <c r="A121" s="13" t="s">
        <v>1021</v>
      </c>
      <c r="B121" s="13" t="s">
        <v>1131</v>
      </c>
      <c r="C121" s="97">
        <v>0.37152777777777773</v>
      </c>
    </row>
    <row r="122" spans="1:3">
      <c r="A122" s="13" t="s">
        <v>1016</v>
      </c>
      <c r="B122" s="13" t="s">
        <v>1132</v>
      </c>
      <c r="C122" s="97">
        <v>0.34722222222222227</v>
      </c>
    </row>
    <row r="123" spans="1:3">
      <c r="A123" s="13" t="s">
        <v>1016</v>
      </c>
      <c r="B123" s="13" t="s">
        <v>1133</v>
      </c>
      <c r="C123" s="97">
        <v>0.35000000000000003</v>
      </c>
    </row>
    <row r="124" spans="1:3">
      <c r="A124" s="13" t="s">
        <v>1030</v>
      </c>
      <c r="B124" s="13" t="s">
        <v>1134</v>
      </c>
      <c r="C124" s="97">
        <v>0.3666666666666667</v>
      </c>
    </row>
    <row r="125" spans="1:3">
      <c r="A125" s="13" t="s">
        <v>1030</v>
      </c>
      <c r="B125" s="13" t="s">
        <v>1135</v>
      </c>
      <c r="C125" s="97">
        <v>0.39444444444444443</v>
      </c>
    </row>
    <row r="126" spans="1:3">
      <c r="A126" s="13" t="s">
        <v>1016</v>
      </c>
      <c r="B126" s="13" t="s">
        <v>1136</v>
      </c>
      <c r="C126" s="97">
        <v>0.3888888888888889</v>
      </c>
    </row>
    <row r="127" spans="1:3">
      <c r="A127" s="13" t="s">
        <v>1030</v>
      </c>
      <c r="B127" s="13" t="s">
        <v>1137</v>
      </c>
      <c r="C127" s="97">
        <v>0.3354166666666667</v>
      </c>
    </row>
    <row r="128" spans="1:3">
      <c r="A128" s="13" t="s">
        <v>1021</v>
      </c>
      <c r="B128" s="13" t="s">
        <v>1137</v>
      </c>
      <c r="C128" s="97">
        <v>0.36527777777777781</v>
      </c>
    </row>
    <row r="129" spans="1:3">
      <c r="A129" s="13" t="s">
        <v>1030</v>
      </c>
      <c r="B129" s="13" t="s">
        <v>1138</v>
      </c>
      <c r="C129" s="97">
        <v>0.3034722222222222</v>
      </c>
    </row>
  </sheetData>
  <pageMargins left="0.98425196850393704" right="0.59055118110236227" top="0.78740157480314965" bottom="0.78740157480314965" header="0.31496062992125984" footer="0.31496062992125984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5" filterMode="1"/>
  <dimension ref="A1:C129"/>
  <sheetViews>
    <sheetView view="pageLayout" zoomScaleNormal="100" workbookViewId="0">
      <selection activeCell="A158" sqref="A158"/>
    </sheetView>
  </sheetViews>
  <sheetFormatPr defaultColWidth="9.140625" defaultRowHeight="12.6"/>
  <cols>
    <col min="1" max="1" width="21.28515625" style="9" customWidth="1"/>
    <col min="2" max="2" width="18.28515625" style="9" customWidth="1"/>
    <col min="3" max="3" width="11.5703125" style="9" bestFit="1" customWidth="1"/>
    <col min="4" max="16384" width="9.140625" style="9"/>
  </cols>
  <sheetData>
    <row r="1" spans="1:3" ht="14.1">
      <c r="A1" s="8" t="s">
        <v>49</v>
      </c>
    </row>
    <row r="3" spans="1:3" ht="31.5" customHeight="1">
      <c r="A3" s="101" t="s">
        <v>1010</v>
      </c>
      <c r="B3" s="101" t="s">
        <v>1011</v>
      </c>
      <c r="C3" s="101" t="s">
        <v>1012</v>
      </c>
    </row>
    <row r="4" spans="1:3" hidden="1">
      <c r="A4" s="13" t="s">
        <v>1013</v>
      </c>
      <c r="B4" s="13" t="s">
        <v>1014</v>
      </c>
      <c r="C4" s="97">
        <v>0.39027777777777778</v>
      </c>
    </row>
    <row r="5" spans="1:3" hidden="1">
      <c r="A5" s="13" t="s">
        <v>1016</v>
      </c>
      <c r="B5" s="13" t="s">
        <v>1017</v>
      </c>
      <c r="C5" s="97">
        <v>0.35833333333333334</v>
      </c>
    </row>
    <row r="6" spans="1:3" hidden="1">
      <c r="A6" s="13" t="s">
        <v>1016</v>
      </c>
      <c r="B6" s="13" t="s">
        <v>1019</v>
      </c>
      <c r="C6" s="97">
        <v>0.40208333333333335</v>
      </c>
    </row>
    <row r="7" spans="1:3">
      <c r="A7" s="13" t="s">
        <v>1021</v>
      </c>
      <c r="B7" s="13" t="s">
        <v>1022</v>
      </c>
      <c r="C7" s="97">
        <v>0.2951388888888889</v>
      </c>
    </row>
    <row r="8" spans="1:3" hidden="1">
      <c r="A8" s="13" t="s">
        <v>1016</v>
      </c>
      <c r="B8" s="13" t="s">
        <v>1024</v>
      </c>
      <c r="C8" s="97">
        <v>0.39652777777777781</v>
      </c>
    </row>
    <row r="9" spans="1:3" hidden="1">
      <c r="A9" s="13" t="s">
        <v>1016</v>
      </c>
      <c r="B9" s="13" t="s">
        <v>1026</v>
      </c>
      <c r="C9" s="97">
        <v>0.40486111111111112</v>
      </c>
    </row>
    <row r="10" spans="1:3" hidden="1">
      <c r="A10" s="13" t="s">
        <v>1016</v>
      </c>
      <c r="B10" s="13" t="s">
        <v>1028</v>
      </c>
      <c r="C10" s="97">
        <v>0.40833333333333338</v>
      </c>
    </row>
    <row r="11" spans="1:3" hidden="1">
      <c r="A11" s="13" t="s">
        <v>1030</v>
      </c>
      <c r="B11" s="13" t="s">
        <v>1031</v>
      </c>
      <c r="C11" s="97">
        <v>0.29791666666666666</v>
      </c>
    </row>
    <row r="12" spans="1:3" hidden="1">
      <c r="A12" s="13" t="s">
        <v>1032</v>
      </c>
      <c r="B12" s="13" t="s">
        <v>1033</v>
      </c>
      <c r="C12" s="97">
        <v>0.32777777777777778</v>
      </c>
    </row>
    <row r="13" spans="1:3" hidden="1">
      <c r="A13" s="13" t="s">
        <v>1016</v>
      </c>
      <c r="B13" s="13" t="s">
        <v>1035</v>
      </c>
      <c r="C13" s="97">
        <v>0.35416666666666669</v>
      </c>
    </row>
    <row r="14" spans="1:3" hidden="1">
      <c r="A14" s="13" t="s">
        <v>1016</v>
      </c>
      <c r="B14" s="13" t="s">
        <v>1037</v>
      </c>
      <c r="C14" s="97">
        <v>0.34583333333333338</v>
      </c>
    </row>
    <row r="15" spans="1:3" hidden="1">
      <c r="A15" s="13" t="s">
        <v>1016</v>
      </c>
      <c r="B15" s="13" t="s">
        <v>1039</v>
      </c>
      <c r="C15" s="97">
        <v>0.33611111111111108</v>
      </c>
    </row>
    <row r="16" spans="1:3" hidden="1">
      <c r="A16" s="13" t="s">
        <v>1016</v>
      </c>
      <c r="B16" s="13" t="s">
        <v>1041</v>
      </c>
      <c r="C16" s="97">
        <v>0.39513888888888887</v>
      </c>
    </row>
    <row r="17" spans="1:3" hidden="1">
      <c r="A17" s="13" t="s">
        <v>1030</v>
      </c>
      <c r="B17" s="13" t="s">
        <v>1043</v>
      </c>
      <c r="C17" s="97">
        <v>0.32569444444444445</v>
      </c>
    </row>
    <row r="18" spans="1:3" hidden="1">
      <c r="A18" s="13" t="s">
        <v>1016</v>
      </c>
      <c r="B18" s="13" t="s">
        <v>1045</v>
      </c>
      <c r="C18" s="97">
        <v>0.33888888888888885</v>
      </c>
    </row>
    <row r="19" spans="1:3" hidden="1">
      <c r="A19" s="13" t="s">
        <v>1030</v>
      </c>
      <c r="B19" s="13" t="s">
        <v>1047</v>
      </c>
      <c r="C19" s="97">
        <v>0.37361111111111112</v>
      </c>
    </row>
    <row r="20" spans="1:3">
      <c r="A20" s="13" t="s">
        <v>1021</v>
      </c>
      <c r="B20" s="13" t="s">
        <v>1047</v>
      </c>
      <c r="C20" s="97">
        <v>0.40763888888888888</v>
      </c>
    </row>
    <row r="21" spans="1:3" hidden="1">
      <c r="A21" s="13" t="s">
        <v>1016</v>
      </c>
      <c r="B21" s="13" t="s">
        <v>1048</v>
      </c>
      <c r="C21" s="97">
        <v>0.39166666666666666</v>
      </c>
    </row>
    <row r="22" spans="1:3" hidden="1">
      <c r="A22" s="13" t="s">
        <v>1030</v>
      </c>
      <c r="B22" s="13" t="s">
        <v>951</v>
      </c>
      <c r="C22" s="97">
        <v>0.3125</v>
      </c>
    </row>
    <row r="23" spans="1:3">
      <c r="A23" s="13" t="s">
        <v>1021</v>
      </c>
      <c r="B23" s="13" t="s">
        <v>951</v>
      </c>
      <c r="C23" s="97">
        <v>0.33680555555555558</v>
      </c>
    </row>
    <row r="24" spans="1:3" hidden="1">
      <c r="A24" s="13" t="s">
        <v>1016</v>
      </c>
      <c r="B24" s="13" t="s">
        <v>1051</v>
      </c>
      <c r="C24" s="97">
        <v>0.43541666666666662</v>
      </c>
    </row>
    <row r="25" spans="1:3" hidden="1">
      <c r="A25" s="13" t="s">
        <v>1013</v>
      </c>
      <c r="B25" s="13" t="s">
        <v>1053</v>
      </c>
      <c r="C25" s="97">
        <v>0.39652777777777781</v>
      </c>
    </row>
    <row r="26" spans="1:3">
      <c r="A26" s="13" t="s">
        <v>1021</v>
      </c>
      <c r="B26" s="13" t="s">
        <v>1055</v>
      </c>
      <c r="C26" s="97">
        <v>0.27430555555555552</v>
      </c>
    </row>
    <row r="27" spans="1:3" hidden="1">
      <c r="A27" s="13" t="s">
        <v>1016</v>
      </c>
      <c r="B27" s="13" t="s">
        <v>1057</v>
      </c>
      <c r="C27" s="97">
        <v>0.32222222222222224</v>
      </c>
    </row>
    <row r="28" spans="1:3" hidden="1">
      <c r="A28" s="13" t="s">
        <v>1030</v>
      </c>
      <c r="B28" s="13" t="s">
        <v>1059</v>
      </c>
      <c r="C28" s="97">
        <v>0.30763888888888891</v>
      </c>
    </row>
    <row r="29" spans="1:3" hidden="1">
      <c r="A29" s="13" t="s">
        <v>1030</v>
      </c>
      <c r="B29" s="13" t="s">
        <v>1061</v>
      </c>
      <c r="C29" s="97">
        <v>0.42708333333333331</v>
      </c>
    </row>
    <row r="30" spans="1:3" hidden="1">
      <c r="A30" s="13" t="s">
        <v>1032</v>
      </c>
      <c r="B30" s="13" t="s">
        <v>1061</v>
      </c>
      <c r="C30" s="97">
        <v>0.35416666666666669</v>
      </c>
    </row>
    <row r="31" spans="1:3" hidden="1">
      <c r="A31" s="13" t="s">
        <v>1013</v>
      </c>
      <c r="B31" s="13" t="s">
        <v>1061</v>
      </c>
      <c r="C31" s="97">
        <v>0.44444444444444442</v>
      </c>
    </row>
    <row r="32" spans="1:3">
      <c r="A32" s="13" t="s">
        <v>1021</v>
      </c>
      <c r="B32" s="13" t="s">
        <v>1061</v>
      </c>
      <c r="C32" s="97">
        <v>0.46180555555555558</v>
      </c>
    </row>
    <row r="33" spans="1:3" hidden="1">
      <c r="A33" s="13" t="s">
        <v>1016</v>
      </c>
      <c r="B33" s="13" t="s">
        <v>1061</v>
      </c>
      <c r="C33" s="97">
        <v>0.44444444444444442</v>
      </c>
    </row>
    <row r="34" spans="1:3" hidden="1">
      <c r="A34" s="13" t="s">
        <v>1016</v>
      </c>
      <c r="B34" s="13" t="s">
        <v>1063</v>
      </c>
      <c r="C34" s="97">
        <v>0.35555555555555557</v>
      </c>
    </row>
    <row r="35" spans="1:3" hidden="1">
      <c r="A35" s="13" t="s">
        <v>1013</v>
      </c>
      <c r="B35" s="13" t="s">
        <v>935</v>
      </c>
      <c r="C35" s="97">
        <v>0.40625</v>
      </c>
    </row>
    <row r="36" spans="1:3" hidden="1">
      <c r="A36" s="13" t="s">
        <v>1016</v>
      </c>
      <c r="B36" s="13" t="s">
        <v>935</v>
      </c>
      <c r="C36" s="97">
        <v>0.41666666666666669</v>
      </c>
    </row>
    <row r="37" spans="1:3" hidden="1">
      <c r="A37" s="13" t="s">
        <v>1016</v>
      </c>
      <c r="B37" s="13" t="s">
        <v>1064</v>
      </c>
      <c r="C37" s="97">
        <v>0.42777777777777781</v>
      </c>
    </row>
    <row r="38" spans="1:3" hidden="1">
      <c r="A38" s="13" t="s">
        <v>1030</v>
      </c>
      <c r="B38" s="13" t="s">
        <v>1065</v>
      </c>
      <c r="C38" s="97">
        <v>0.2951388888888889</v>
      </c>
    </row>
    <row r="39" spans="1:3" hidden="1">
      <c r="A39" s="13" t="s">
        <v>1016</v>
      </c>
      <c r="B39" s="13" t="s">
        <v>1066</v>
      </c>
      <c r="C39" s="97">
        <v>0.41319444444444442</v>
      </c>
    </row>
    <row r="40" spans="1:3" hidden="1">
      <c r="A40" s="13" t="s">
        <v>1013</v>
      </c>
      <c r="B40" s="13" t="s">
        <v>1067</v>
      </c>
      <c r="C40" s="97">
        <v>0.31944444444444448</v>
      </c>
    </row>
    <row r="41" spans="1:3" hidden="1">
      <c r="A41" s="13" t="s">
        <v>1032</v>
      </c>
      <c r="B41" s="13" t="s">
        <v>1068</v>
      </c>
      <c r="C41" s="97">
        <v>0.3125</v>
      </c>
    </row>
    <row r="42" spans="1:3" hidden="1">
      <c r="A42" s="13" t="s">
        <v>1032</v>
      </c>
      <c r="B42" s="13" t="s">
        <v>1069</v>
      </c>
      <c r="C42" s="97">
        <v>0.30208333333333331</v>
      </c>
    </row>
    <row r="43" spans="1:3" hidden="1">
      <c r="A43" s="13" t="s">
        <v>1016</v>
      </c>
      <c r="B43" s="13" t="s">
        <v>1070</v>
      </c>
      <c r="C43" s="97">
        <v>0.38680555555555557</v>
      </c>
    </row>
    <row r="44" spans="1:3" hidden="1">
      <c r="A44" s="13" t="s">
        <v>1016</v>
      </c>
      <c r="B44" s="13" t="s">
        <v>1071</v>
      </c>
      <c r="C44" s="97">
        <v>0.37777777777777777</v>
      </c>
    </row>
    <row r="45" spans="1:3" hidden="1">
      <c r="A45" s="13" t="s">
        <v>1030</v>
      </c>
      <c r="B45" s="13" t="s">
        <v>1072</v>
      </c>
      <c r="C45" s="97">
        <v>0.34652777777777777</v>
      </c>
    </row>
    <row r="46" spans="1:3">
      <c r="A46" s="13" t="s">
        <v>1021</v>
      </c>
      <c r="B46" s="13" t="s">
        <v>1072</v>
      </c>
      <c r="C46" s="97">
        <v>0.37708333333333338</v>
      </c>
    </row>
    <row r="47" spans="1:3" hidden="1">
      <c r="A47" s="13" t="s">
        <v>1016</v>
      </c>
      <c r="B47" s="13" t="s">
        <v>1073</v>
      </c>
      <c r="C47" s="97">
        <v>0.34166666666666662</v>
      </c>
    </row>
    <row r="48" spans="1:3" hidden="1">
      <c r="A48" s="13" t="s">
        <v>1016</v>
      </c>
      <c r="B48" s="13" t="s">
        <v>1074</v>
      </c>
      <c r="C48" s="97">
        <v>0.30555555555555552</v>
      </c>
    </row>
    <row r="49" spans="1:3" hidden="1">
      <c r="A49" s="13" t="s">
        <v>1032</v>
      </c>
      <c r="B49" s="13" t="s">
        <v>1075</v>
      </c>
      <c r="C49" s="97">
        <v>0.26250000000000001</v>
      </c>
    </row>
    <row r="50" spans="1:3" hidden="1">
      <c r="A50" s="13" t="s">
        <v>1030</v>
      </c>
      <c r="B50" s="13" t="s">
        <v>1076</v>
      </c>
      <c r="C50" s="97">
        <v>0.35069444444444442</v>
      </c>
    </row>
    <row r="51" spans="1:3">
      <c r="A51" s="13" t="s">
        <v>1021</v>
      </c>
      <c r="B51" s="13" t="s">
        <v>1076</v>
      </c>
      <c r="C51" s="97">
        <v>0.38194444444444442</v>
      </c>
    </row>
    <row r="52" spans="1:3" hidden="1">
      <c r="A52" s="13" t="s">
        <v>1030</v>
      </c>
      <c r="B52" s="13" t="s">
        <v>1077</v>
      </c>
      <c r="C52" s="97">
        <v>0.33819444444444446</v>
      </c>
    </row>
    <row r="53" spans="1:3" hidden="1">
      <c r="A53" s="13" t="s">
        <v>1016</v>
      </c>
      <c r="B53" s="13" t="s">
        <v>1078</v>
      </c>
      <c r="C53" s="97">
        <v>0.39930555555555558</v>
      </c>
    </row>
    <row r="54" spans="1:3" hidden="1">
      <c r="A54" s="13" t="s">
        <v>1016</v>
      </c>
      <c r="B54" s="13" t="s">
        <v>1079</v>
      </c>
      <c r="C54" s="97">
        <v>0.32569444444444445</v>
      </c>
    </row>
    <row r="55" spans="1:3" hidden="1">
      <c r="A55" s="13" t="s">
        <v>1032</v>
      </c>
      <c r="B55" s="13" t="s">
        <v>1080</v>
      </c>
      <c r="C55" s="97">
        <v>0.29652777777777778</v>
      </c>
    </row>
    <row r="56" spans="1:3" hidden="1">
      <c r="A56" s="13" t="s">
        <v>1030</v>
      </c>
      <c r="B56" s="13" t="s">
        <v>1081</v>
      </c>
      <c r="C56" s="97">
        <v>0.35416666666666669</v>
      </c>
    </row>
    <row r="57" spans="1:3">
      <c r="A57" s="13" t="s">
        <v>1021</v>
      </c>
      <c r="B57" s="13" t="s">
        <v>1081</v>
      </c>
      <c r="C57" s="97">
        <v>0.38472222222222219</v>
      </c>
    </row>
    <row r="58" spans="1:3" hidden="1">
      <c r="A58" s="13" t="s">
        <v>1032</v>
      </c>
      <c r="B58" s="13" t="s">
        <v>1082</v>
      </c>
      <c r="C58" s="97">
        <v>0.27083333333333331</v>
      </c>
    </row>
    <row r="59" spans="1:3" hidden="1">
      <c r="A59" s="13" t="s">
        <v>1013</v>
      </c>
      <c r="B59" s="13" t="s">
        <v>1083</v>
      </c>
      <c r="C59" s="97">
        <v>0.4201388888888889</v>
      </c>
    </row>
    <row r="60" spans="1:3" hidden="1">
      <c r="A60" s="13" t="s">
        <v>1016</v>
      </c>
      <c r="B60" s="13" t="s">
        <v>1084</v>
      </c>
      <c r="C60" s="97">
        <v>0.38055555555555554</v>
      </c>
    </row>
    <row r="61" spans="1:3" hidden="1">
      <c r="A61" s="13" t="s">
        <v>1030</v>
      </c>
      <c r="B61" s="13" t="s">
        <v>1085</v>
      </c>
      <c r="C61" s="97">
        <v>0.34513888888888888</v>
      </c>
    </row>
    <row r="62" spans="1:3" hidden="1">
      <c r="A62" s="13" t="s">
        <v>1013</v>
      </c>
      <c r="B62" s="13" t="s">
        <v>1086</v>
      </c>
      <c r="C62" s="97">
        <v>0.23611111111111113</v>
      </c>
    </row>
    <row r="63" spans="1:3" hidden="1">
      <c r="A63" s="13" t="s">
        <v>1016</v>
      </c>
      <c r="B63" s="13" t="s">
        <v>1087</v>
      </c>
      <c r="C63" s="97">
        <v>0.31944444444444448</v>
      </c>
    </row>
    <row r="64" spans="1:3" hidden="1">
      <c r="A64" s="13" t="s">
        <v>1016</v>
      </c>
      <c r="B64" s="13" t="s">
        <v>1088</v>
      </c>
      <c r="C64" s="97">
        <v>0.40625</v>
      </c>
    </row>
    <row r="65" spans="1:3" hidden="1">
      <c r="A65" s="13" t="s">
        <v>1016</v>
      </c>
      <c r="B65" s="13" t="s">
        <v>1089</v>
      </c>
      <c r="C65" s="97">
        <v>0.3444444444444445</v>
      </c>
    </row>
    <row r="66" spans="1:3" hidden="1">
      <c r="A66" s="13" t="s">
        <v>1013</v>
      </c>
      <c r="B66" s="13" t="s">
        <v>954</v>
      </c>
      <c r="C66" s="97">
        <v>0.375</v>
      </c>
    </row>
    <row r="67" spans="1:3" hidden="1">
      <c r="A67" s="13" t="s">
        <v>1030</v>
      </c>
      <c r="B67" s="13" t="s">
        <v>1090</v>
      </c>
      <c r="C67" s="97">
        <v>0.41041666666666665</v>
      </c>
    </row>
    <row r="68" spans="1:3">
      <c r="A68" s="13" t="s">
        <v>1021</v>
      </c>
      <c r="B68" s="13" t="s">
        <v>1090</v>
      </c>
      <c r="C68" s="97">
        <v>0.44305555555555554</v>
      </c>
    </row>
    <row r="69" spans="1:3" hidden="1">
      <c r="A69" s="13" t="s">
        <v>1032</v>
      </c>
      <c r="B69" s="13" t="s">
        <v>1091</v>
      </c>
      <c r="C69" s="97">
        <v>0.27777777777777779</v>
      </c>
    </row>
    <row r="70" spans="1:3" hidden="1">
      <c r="A70" s="13" t="s">
        <v>1013</v>
      </c>
      <c r="B70" s="13" t="s">
        <v>1092</v>
      </c>
      <c r="C70" s="97">
        <v>0.27430555555555552</v>
      </c>
    </row>
    <row r="71" spans="1:3" hidden="1">
      <c r="A71" s="13" t="s">
        <v>1013</v>
      </c>
      <c r="B71" s="13" t="s">
        <v>1093</v>
      </c>
      <c r="C71" s="97">
        <v>0.32916666666666666</v>
      </c>
    </row>
    <row r="72" spans="1:3">
      <c r="A72" s="13" t="s">
        <v>1021</v>
      </c>
      <c r="B72" s="13" t="s">
        <v>1094</v>
      </c>
      <c r="C72" s="97">
        <v>0.28750000000000003</v>
      </c>
    </row>
    <row r="73" spans="1:3">
      <c r="A73" s="13" t="s">
        <v>1021</v>
      </c>
      <c r="B73" s="13" t="s">
        <v>1095</v>
      </c>
      <c r="C73" s="97">
        <v>0.31805555555555554</v>
      </c>
    </row>
    <row r="74" spans="1:3" hidden="1">
      <c r="A74" s="13" t="s">
        <v>1032</v>
      </c>
      <c r="B74" s="13" t="s">
        <v>1096</v>
      </c>
      <c r="C74" s="97">
        <v>0.31666666666666665</v>
      </c>
    </row>
    <row r="75" spans="1:3" hidden="1">
      <c r="A75" s="13" t="s">
        <v>1030</v>
      </c>
      <c r="B75" s="13" t="s">
        <v>1097</v>
      </c>
      <c r="C75" s="97">
        <v>0.29722222222222222</v>
      </c>
    </row>
    <row r="76" spans="1:3">
      <c r="A76" s="13" t="s">
        <v>1021</v>
      </c>
      <c r="B76" s="13" t="s">
        <v>1098</v>
      </c>
      <c r="C76" s="97">
        <v>0.3923611111111111</v>
      </c>
    </row>
    <row r="77" spans="1:3" hidden="1">
      <c r="A77" s="13" t="s">
        <v>1016</v>
      </c>
      <c r="B77" s="13" t="s">
        <v>1099</v>
      </c>
      <c r="C77" s="97">
        <v>0.36458333333333331</v>
      </c>
    </row>
    <row r="78" spans="1:3" hidden="1">
      <c r="A78" s="13" t="s">
        <v>1030</v>
      </c>
      <c r="B78" s="13" t="s">
        <v>1100</v>
      </c>
      <c r="C78" s="97">
        <v>0.29166666666666669</v>
      </c>
    </row>
    <row r="79" spans="1:3" hidden="1">
      <c r="A79" s="13" t="s">
        <v>1016</v>
      </c>
      <c r="B79" s="13" t="s">
        <v>1101</v>
      </c>
      <c r="C79" s="97">
        <v>0.3611111111111111</v>
      </c>
    </row>
    <row r="80" spans="1:3" hidden="1">
      <c r="A80" s="13" t="s">
        <v>1030</v>
      </c>
      <c r="B80" s="13" t="s">
        <v>1102</v>
      </c>
      <c r="C80" s="97">
        <v>0.39930555555555558</v>
      </c>
    </row>
    <row r="81" spans="1:3">
      <c r="A81" s="13" t="s">
        <v>1021</v>
      </c>
      <c r="B81" s="13" t="s">
        <v>1102</v>
      </c>
      <c r="C81" s="97">
        <v>0.43263888888888885</v>
      </c>
    </row>
    <row r="82" spans="1:3" hidden="1">
      <c r="A82" s="13" t="s">
        <v>1016</v>
      </c>
      <c r="B82" s="13" t="s">
        <v>1103</v>
      </c>
      <c r="C82" s="97">
        <v>0.3298611111111111</v>
      </c>
    </row>
    <row r="83" spans="1:3" hidden="1">
      <c r="A83" s="13" t="s">
        <v>1013</v>
      </c>
      <c r="B83" s="13" t="s">
        <v>1104</v>
      </c>
      <c r="C83" s="97">
        <v>0.26319444444444445</v>
      </c>
    </row>
    <row r="84" spans="1:3" hidden="1">
      <c r="A84" s="13" t="s">
        <v>1016</v>
      </c>
      <c r="B84" s="13" t="s">
        <v>1105</v>
      </c>
      <c r="C84" s="97">
        <v>0.41180555555555554</v>
      </c>
    </row>
    <row r="85" spans="1:3">
      <c r="A85" s="13" t="s">
        <v>1021</v>
      </c>
      <c r="B85" s="13" t="s">
        <v>1106</v>
      </c>
      <c r="C85" s="97">
        <v>0.30694444444444441</v>
      </c>
    </row>
    <row r="86" spans="1:3" hidden="1">
      <c r="A86" s="13" t="s">
        <v>1016</v>
      </c>
      <c r="B86" s="13" t="s">
        <v>1107</v>
      </c>
      <c r="C86" s="97">
        <v>0.31666666666666665</v>
      </c>
    </row>
    <row r="87" spans="1:3" hidden="1">
      <c r="A87" s="13" t="s">
        <v>1013</v>
      </c>
      <c r="B87" s="13" t="s">
        <v>1108</v>
      </c>
      <c r="C87" s="97">
        <v>0.2951388888888889</v>
      </c>
    </row>
    <row r="88" spans="1:3" hidden="1">
      <c r="A88" s="13" t="s">
        <v>1032</v>
      </c>
      <c r="B88" s="13" t="s">
        <v>959</v>
      </c>
      <c r="C88" s="97">
        <v>0.28472222222222221</v>
      </c>
    </row>
    <row r="89" spans="1:3">
      <c r="A89" s="13" t="s">
        <v>1021</v>
      </c>
      <c r="B89" s="13" t="s">
        <v>932</v>
      </c>
      <c r="C89" s="97">
        <v>0.41666666666666669</v>
      </c>
    </row>
    <row r="90" spans="1:3" hidden="1">
      <c r="A90" s="13" t="s">
        <v>1030</v>
      </c>
      <c r="B90" s="13" t="s">
        <v>932</v>
      </c>
      <c r="C90" s="97">
        <v>0.38541666666666669</v>
      </c>
    </row>
    <row r="91" spans="1:3">
      <c r="A91" s="13" t="s">
        <v>1021</v>
      </c>
      <c r="B91" s="13" t="s">
        <v>1109</v>
      </c>
      <c r="C91" s="97">
        <v>0.32708333333333334</v>
      </c>
    </row>
    <row r="92" spans="1:3" hidden="1">
      <c r="A92" s="13" t="s">
        <v>1016</v>
      </c>
      <c r="B92" s="13" t="s">
        <v>938</v>
      </c>
      <c r="C92" s="97">
        <v>0.36805555555555558</v>
      </c>
    </row>
    <row r="93" spans="1:3" hidden="1">
      <c r="A93" s="13" t="s">
        <v>1016</v>
      </c>
      <c r="B93" s="13" t="s">
        <v>1110</v>
      </c>
      <c r="C93" s="97">
        <v>0.37361111111111112</v>
      </c>
    </row>
    <row r="94" spans="1:3" hidden="1">
      <c r="A94" s="13" t="s">
        <v>1016</v>
      </c>
      <c r="B94" s="13" t="s">
        <v>1111</v>
      </c>
      <c r="C94" s="97">
        <v>0.42569444444444443</v>
      </c>
    </row>
    <row r="95" spans="1:3" hidden="1">
      <c r="A95" s="13" t="s">
        <v>1030</v>
      </c>
      <c r="B95" s="13" t="s">
        <v>1112</v>
      </c>
      <c r="C95" s="97">
        <v>0.32013888888888892</v>
      </c>
    </row>
    <row r="96" spans="1:3">
      <c r="A96" s="13" t="s">
        <v>1021</v>
      </c>
      <c r="B96" s="13" t="s">
        <v>1112</v>
      </c>
      <c r="C96" s="97">
        <v>0.34861111111111115</v>
      </c>
    </row>
    <row r="97" spans="1:3" hidden="1">
      <c r="A97" s="13" t="s">
        <v>1016</v>
      </c>
      <c r="B97" s="13" t="s">
        <v>1113</v>
      </c>
      <c r="C97" s="97">
        <v>0.31458333333333333</v>
      </c>
    </row>
    <row r="98" spans="1:3" hidden="1">
      <c r="A98" s="13" t="s">
        <v>1016</v>
      </c>
      <c r="B98" s="13" t="s">
        <v>1114</v>
      </c>
      <c r="C98" s="97">
        <v>0.3833333333333333</v>
      </c>
    </row>
    <row r="99" spans="1:3" hidden="1">
      <c r="A99" s="13" t="s">
        <v>1030</v>
      </c>
      <c r="B99" s="13" t="s">
        <v>1115</v>
      </c>
      <c r="C99" s="97">
        <v>0.3611111111111111</v>
      </c>
    </row>
    <row r="100" spans="1:3">
      <c r="A100" s="13" t="s">
        <v>1021</v>
      </c>
      <c r="B100" s="13" t="s">
        <v>1115</v>
      </c>
      <c r="C100" s="97">
        <v>0.39444444444444443</v>
      </c>
    </row>
    <row r="101" spans="1:3" hidden="1">
      <c r="A101" s="13" t="s">
        <v>1016</v>
      </c>
      <c r="B101" s="13" t="s">
        <v>1116</v>
      </c>
      <c r="C101" s="97">
        <v>0.3527777777777778</v>
      </c>
    </row>
    <row r="102" spans="1:3" hidden="1">
      <c r="A102" s="13" t="s">
        <v>1032</v>
      </c>
      <c r="B102" s="13" t="s">
        <v>1117</v>
      </c>
      <c r="C102" s="97">
        <v>0.26666666666666666</v>
      </c>
    </row>
    <row r="103" spans="1:3" hidden="1">
      <c r="A103" s="13" t="s">
        <v>1032</v>
      </c>
      <c r="B103" s="13" t="s">
        <v>1118</v>
      </c>
      <c r="C103" s="97">
        <v>0.25694444444444448</v>
      </c>
    </row>
    <row r="104" spans="1:3" hidden="1">
      <c r="A104" s="13" t="s">
        <v>1013</v>
      </c>
      <c r="B104" s="13" t="s">
        <v>967</v>
      </c>
      <c r="C104" s="97">
        <v>0.35069444444444442</v>
      </c>
    </row>
    <row r="105" spans="1:3" hidden="1">
      <c r="A105" s="13" t="s">
        <v>1016</v>
      </c>
      <c r="B105" s="13" t="s">
        <v>1119</v>
      </c>
      <c r="C105" s="97">
        <v>0.3125</v>
      </c>
    </row>
    <row r="106" spans="1:3" hidden="1">
      <c r="A106" s="13" t="s">
        <v>1016</v>
      </c>
      <c r="B106" s="13" t="s">
        <v>1120</v>
      </c>
      <c r="C106" s="97">
        <v>0.33402777777777781</v>
      </c>
    </row>
    <row r="107" spans="1:3" hidden="1">
      <c r="A107" s="13" t="s">
        <v>1030</v>
      </c>
      <c r="B107" s="13" t="s">
        <v>1121</v>
      </c>
      <c r="C107" s="97">
        <v>0.34861111111111115</v>
      </c>
    </row>
    <row r="108" spans="1:3" hidden="1">
      <c r="A108" s="13" t="s">
        <v>1030</v>
      </c>
      <c r="B108" s="13" t="s">
        <v>1122</v>
      </c>
      <c r="C108" s="97">
        <v>0.39027777777777778</v>
      </c>
    </row>
    <row r="109" spans="1:3" hidden="1">
      <c r="A109" s="13" t="s">
        <v>1013</v>
      </c>
      <c r="B109" s="13" t="s">
        <v>1123</v>
      </c>
      <c r="C109" s="97">
        <v>0.3347222222222222</v>
      </c>
    </row>
    <row r="110" spans="1:3" hidden="1">
      <c r="A110" s="13" t="s">
        <v>1016</v>
      </c>
      <c r="B110" s="13" t="s">
        <v>1124</v>
      </c>
      <c r="C110" s="97">
        <v>0.41041666666666665</v>
      </c>
    </row>
    <row r="111" spans="1:3" hidden="1">
      <c r="A111" s="13" t="s">
        <v>1030</v>
      </c>
      <c r="B111" s="13" t="s">
        <v>1125</v>
      </c>
      <c r="C111" s="97">
        <v>0.36458333333333331</v>
      </c>
    </row>
    <row r="112" spans="1:3">
      <c r="A112" s="13" t="s">
        <v>1021</v>
      </c>
      <c r="B112" s="13" t="s">
        <v>1125</v>
      </c>
      <c r="C112" s="97">
        <v>0.39930555555555558</v>
      </c>
    </row>
    <row r="113" spans="1:3" hidden="1">
      <c r="A113" s="13" t="s">
        <v>1030</v>
      </c>
      <c r="B113" s="13" t="s">
        <v>1126</v>
      </c>
      <c r="C113" s="97">
        <v>0.3</v>
      </c>
    </row>
    <row r="114" spans="1:3">
      <c r="A114" s="13" t="s">
        <v>1021</v>
      </c>
      <c r="B114" s="13" t="s">
        <v>1127</v>
      </c>
      <c r="C114" s="97">
        <v>0.31180555555555556</v>
      </c>
    </row>
    <row r="115" spans="1:3" hidden="1">
      <c r="A115" s="13" t="s">
        <v>1030</v>
      </c>
      <c r="B115" s="13" t="s">
        <v>1128</v>
      </c>
      <c r="C115" s="97">
        <v>0.32847222222222222</v>
      </c>
    </row>
    <row r="116" spans="1:3">
      <c r="A116" s="13" t="s">
        <v>1021</v>
      </c>
      <c r="B116" s="13" t="s">
        <v>1128</v>
      </c>
      <c r="C116" s="97">
        <v>0.3576388888888889</v>
      </c>
    </row>
    <row r="117" spans="1:3">
      <c r="A117" s="13" t="s">
        <v>1021</v>
      </c>
      <c r="B117" s="13" t="s">
        <v>1129</v>
      </c>
      <c r="C117" s="97">
        <v>0.3</v>
      </c>
    </row>
    <row r="118" spans="1:3" hidden="1">
      <c r="A118" s="13" t="s">
        <v>1030</v>
      </c>
      <c r="B118" s="13" t="s">
        <v>1130</v>
      </c>
      <c r="C118" s="97">
        <v>0.40486111111111112</v>
      </c>
    </row>
    <row r="119" spans="1:3">
      <c r="A119" s="13" t="s">
        <v>1021</v>
      </c>
      <c r="B119" s="13" t="s">
        <v>1130</v>
      </c>
      <c r="C119" s="97">
        <v>0.4381944444444445</v>
      </c>
    </row>
    <row r="120" spans="1:3" hidden="1">
      <c r="A120" s="13" t="s">
        <v>1030</v>
      </c>
      <c r="B120" s="13" t="s">
        <v>1131</v>
      </c>
      <c r="C120" s="97">
        <v>0.34166666666666662</v>
      </c>
    </row>
    <row r="121" spans="1:3">
      <c r="A121" s="13" t="s">
        <v>1021</v>
      </c>
      <c r="B121" s="13" t="s">
        <v>1131</v>
      </c>
      <c r="C121" s="97">
        <v>0.37152777777777773</v>
      </c>
    </row>
    <row r="122" spans="1:3" hidden="1">
      <c r="A122" s="13" t="s">
        <v>1016</v>
      </c>
      <c r="B122" s="13" t="s">
        <v>1132</v>
      </c>
      <c r="C122" s="97">
        <v>0.34722222222222227</v>
      </c>
    </row>
    <row r="123" spans="1:3" hidden="1">
      <c r="A123" s="13" t="s">
        <v>1016</v>
      </c>
      <c r="B123" s="13" t="s">
        <v>1133</v>
      </c>
      <c r="C123" s="97">
        <v>0.35000000000000003</v>
      </c>
    </row>
    <row r="124" spans="1:3" hidden="1">
      <c r="A124" s="13" t="s">
        <v>1030</v>
      </c>
      <c r="B124" s="13" t="s">
        <v>1134</v>
      </c>
      <c r="C124" s="97">
        <v>0.3666666666666667</v>
      </c>
    </row>
    <row r="125" spans="1:3" hidden="1">
      <c r="A125" s="13" t="s">
        <v>1030</v>
      </c>
      <c r="B125" s="13" t="s">
        <v>1135</v>
      </c>
      <c r="C125" s="97">
        <v>0.39444444444444443</v>
      </c>
    </row>
    <row r="126" spans="1:3" hidden="1">
      <c r="A126" s="13" t="s">
        <v>1016</v>
      </c>
      <c r="B126" s="13" t="s">
        <v>1136</v>
      </c>
      <c r="C126" s="97">
        <v>0.3888888888888889</v>
      </c>
    </row>
    <row r="127" spans="1:3" hidden="1">
      <c r="A127" s="13" t="s">
        <v>1030</v>
      </c>
      <c r="B127" s="13" t="s">
        <v>1137</v>
      </c>
      <c r="C127" s="97">
        <v>0.3354166666666667</v>
      </c>
    </row>
    <row r="128" spans="1:3">
      <c r="A128" s="13" t="s">
        <v>1021</v>
      </c>
      <c r="B128" s="13" t="s">
        <v>1137</v>
      </c>
      <c r="C128" s="97">
        <v>0.36527777777777781</v>
      </c>
    </row>
    <row r="129" spans="1:3" hidden="1">
      <c r="A129" s="13" t="s">
        <v>1030</v>
      </c>
      <c r="B129" s="13" t="s">
        <v>1138</v>
      </c>
      <c r="C129" s="97">
        <v>0.3034722222222222</v>
      </c>
    </row>
  </sheetData>
  <autoFilter ref="A3:C129" xr:uid="{00000000-0009-0000-0000-000029000000}">
    <filterColumn colId="0">
      <filters>
        <filter val="Kaunas-Klaipėda"/>
      </filters>
    </filterColumn>
  </autoFilter>
  <pageMargins left="0.98425196850393704" right="0.59055118110236227" top="0.78740157480314965" bottom="0.78740157480314965" header="0.31496062992125984" footer="0.31496062992125984"/>
  <pageSetup paperSize="9" orientation="portrait" r:id="rId1"/>
  <headerFooter>
    <oddHeader>&amp;CKaunas - Klaipėda</oddHeader>
    <oddFooter>&amp;L&amp;G</oddFooter>
  </headerFooter>
  <legacyDrawingHF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6"/>
  <dimension ref="A1:G211"/>
  <sheetViews>
    <sheetView tabSelected="1" workbookViewId="0"/>
  </sheetViews>
  <sheetFormatPr defaultColWidth="9.140625" defaultRowHeight="12.6"/>
  <cols>
    <col min="1" max="1" width="38.5703125" style="9" customWidth="1"/>
    <col min="2" max="2" width="18.5703125" style="9" customWidth="1"/>
    <col min="3" max="3" width="9.140625" style="9"/>
    <col min="4" max="4" width="84" style="9" customWidth="1"/>
    <col min="5" max="16384" width="9.140625" style="9"/>
  </cols>
  <sheetData>
    <row r="1" spans="1:7" ht="14.45">
      <c r="A1" s="8" t="s">
        <v>51</v>
      </c>
      <c r="D1" t="s">
        <v>1139</v>
      </c>
      <c r="E1"/>
    </row>
    <row r="2" spans="1:7" ht="14.45">
      <c r="D2" s="107" t="s">
        <v>164</v>
      </c>
      <c r="E2"/>
    </row>
    <row r="3" spans="1:7" ht="15.6">
      <c r="A3" s="25" t="s">
        <v>1140</v>
      </c>
      <c r="B3" s="25" t="s">
        <v>1141</v>
      </c>
      <c r="D3" t="s">
        <v>1142</v>
      </c>
      <c r="E3"/>
    </row>
    <row r="4" spans="1:7" ht="14.45">
      <c r="A4" s="13" t="s">
        <v>1143</v>
      </c>
      <c r="B4" s="98">
        <v>652230</v>
      </c>
      <c r="D4" s="110" t="s">
        <v>1144</v>
      </c>
      <c r="E4" s="110"/>
      <c r="F4" s="113"/>
      <c r="G4" s="113"/>
    </row>
    <row r="5" spans="1:7" ht="14.45">
      <c r="A5" s="13" t="s">
        <v>1145</v>
      </c>
      <c r="B5" s="98">
        <v>70273</v>
      </c>
      <c r="D5" s="110" t="s">
        <v>1146</v>
      </c>
      <c r="E5" s="110"/>
      <c r="F5" s="113"/>
      <c r="G5" s="113"/>
    </row>
    <row r="6" spans="1:7" ht="14.45">
      <c r="A6" s="13" t="s">
        <v>1147</v>
      </c>
      <c r="B6" s="98">
        <v>28748</v>
      </c>
      <c r="D6" s="111" t="s">
        <v>178</v>
      </c>
      <c r="E6" s="110"/>
      <c r="F6" s="113"/>
      <c r="G6" s="113"/>
    </row>
    <row r="7" spans="1:7" ht="14.45">
      <c r="A7" s="13" t="s">
        <v>1148</v>
      </c>
      <c r="B7" s="98">
        <v>2381741</v>
      </c>
      <c r="D7" s="110" t="s">
        <v>1149</v>
      </c>
      <c r="E7" s="110"/>
      <c r="F7" s="113"/>
      <c r="G7" s="113"/>
    </row>
    <row r="8" spans="1:7" ht="14.45">
      <c r="A8" s="13" t="s">
        <v>1150</v>
      </c>
      <c r="B8" s="98">
        <v>199</v>
      </c>
      <c r="D8" s="110" t="s">
        <v>1151</v>
      </c>
      <c r="E8" s="110"/>
      <c r="F8" s="113"/>
      <c r="G8" s="113"/>
    </row>
    <row r="9" spans="1:7" ht="14.45">
      <c r="A9" s="13" t="s">
        <v>1152</v>
      </c>
      <c r="B9" s="98">
        <v>468</v>
      </c>
      <c r="D9" s="110" t="s">
        <v>1153</v>
      </c>
      <c r="E9" s="110"/>
      <c r="F9" s="113"/>
      <c r="G9" s="113"/>
    </row>
    <row r="10" spans="1:7" ht="14.45">
      <c r="A10" s="13" t="s">
        <v>1154</v>
      </c>
      <c r="B10" s="98">
        <v>1246700</v>
      </c>
      <c r="D10" s="110" t="s">
        <v>1155</v>
      </c>
      <c r="E10" s="110"/>
      <c r="F10" s="113"/>
      <c r="G10" s="113"/>
    </row>
    <row r="11" spans="1:7" ht="14.45">
      <c r="A11" s="13" t="s">
        <v>1156</v>
      </c>
      <c r="B11" s="98">
        <v>443</v>
      </c>
      <c r="D11" s="107" t="s">
        <v>101</v>
      </c>
      <c r="E11"/>
    </row>
    <row r="12" spans="1:7" ht="14.45">
      <c r="A12" s="13" t="s">
        <v>1157</v>
      </c>
      <c r="B12" s="98">
        <v>2780400</v>
      </c>
      <c r="D12" s="108" t="s">
        <v>103</v>
      </c>
      <c r="E12"/>
    </row>
    <row r="13" spans="1:7" ht="14.45">
      <c r="A13" s="13" t="s">
        <v>1158</v>
      </c>
      <c r="B13" s="98">
        <v>29743</v>
      </c>
      <c r="D13" s="112" t="s">
        <v>1159</v>
      </c>
      <c r="E13" s="112">
        <v>1</v>
      </c>
    </row>
    <row r="14" spans="1:7" ht="14.45">
      <c r="A14" s="13" t="s">
        <v>1160</v>
      </c>
      <c r="B14" s="98">
        <v>180</v>
      </c>
      <c r="D14" s="112" t="s">
        <v>1161</v>
      </c>
      <c r="E14" s="112">
        <v>1</v>
      </c>
    </row>
    <row r="15" spans="1:7" ht="14.45">
      <c r="A15" s="13" t="s">
        <v>1162</v>
      </c>
      <c r="B15" s="98">
        <v>7741220</v>
      </c>
      <c r="D15" s="112" t="s">
        <v>1163</v>
      </c>
      <c r="E15" s="112">
        <v>5</v>
      </c>
    </row>
    <row r="16" spans="1:7" ht="14.45">
      <c r="A16" s="13" t="s">
        <v>1164</v>
      </c>
      <c r="B16" s="98">
        <v>83871</v>
      </c>
      <c r="D16" s="112" t="s">
        <v>1165</v>
      </c>
      <c r="E16" s="112"/>
    </row>
    <row r="17" spans="1:5" ht="14.45">
      <c r="A17" s="13" t="s">
        <v>1166</v>
      </c>
      <c r="B17" s="98">
        <v>86600</v>
      </c>
      <c r="D17" s="112" t="s">
        <v>1167</v>
      </c>
      <c r="E17" s="112">
        <v>1</v>
      </c>
    </row>
    <row r="18" spans="1:5" ht="14.45">
      <c r="A18" s="13" t="s">
        <v>1168</v>
      </c>
      <c r="B18" s="98">
        <v>13880</v>
      </c>
      <c r="D18" s="112" t="s">
        <v>1169</v>
      </c>
      <c r="E18" s="112">
        <v>1</v>
      </c>
    </row>
    <row r="19" spans="1:5" ht="14.45">
      <c r="A19" s="13" t="s">
        <v>1170</v>
      </c>
      <c r="B19" s="98">
        <v>760</v>
      </c>
      <c r="D19" s="112" t="s">
        <v>1171</v>
      </c>
      <c r="E19" s="112"/>
    </row>
    <row r="20" spans="1:5" ht="14.45">
      <c r="A20" s="13" t="s">
        <v>1172</v>
      </c>
      <c r="B20" s="98">
        <v>207600</v>
      </c>
      <c r="D20" s="109" t="s">
        <v>279</v>
      </c>
      <c r="E20"/>
    </row>
    <row r="21" spans="1:5">
      <c r="A21" s="13" t="s">
        <v>1173</v>
      </c>
      <c r="B21" s="98">
        <v>143998</v>
      </c>
    </row>
    <row r="22" spans="1:5">
      <c r="A22" s="13" t="s">
        <v>1174</v>
      </c>
      <c r="B22" s="98">
        <v>430</v>
      </c>
    </row>
    <row r="23" spans="1:5">
      <c r="A23" s="13" t="s">
        <v>1175</v>
      </c>
      <c r="B23" s="98">
        <v>30528</v>
      </c>
    </row>
    <row r="24" spans="1:5">
      <c r="A24" s="13" t="s">
        <v>1176</v>
      </c>
      <c r="B24" s="98">
        <v>22966</v>
      </c>
    </row>
    <row r="25" spans="1:5">
      <c r="A25" s="13" t="s">
        <v>1177</v>
      </c>
      <c r="B25" s="98">
        <v>112622</v>
      </c>
    </row>
    <row r="26" spans="1:5">
      <c r="A26" s="13" t="s">
        <v>1178</v>
      </c>
      <c r="B26" s="98">
        <v>676578</v>
      </c>
    </row>
    <row r="27" spans="1:5">
      <c r="A27" s="13" t="s">
        <v>1179</v>
      </c>
      <c r="B27" s="98">
        <v>36125</v>
      </c>
    </row>
    <row r="28" spans="1:5">
      <c r="A28" s="13" t="s">
        <v>1180</v>
      </c>
      <c r="B28" s="98">
        <v>1098581</v>
      </c>
    </row>
    <row r="29" spans="1:5">
      <c r="A29" s="13" t="s">
        <v>1181</v>
      </c>
      <c r="B29" s="98">
        <v>51197</v>
      </c>
    </row>
    <row r="30" spans="1:5">
      <c r="A30" s="13" t="s">
        <v>1182</v>
      </c>
      <c r="B30" s="98">
        <v>581730</v>
      </c>
    </row>
    <row r="31" spans="1:5">
      <c r="A31" s="13" t="s">
        <v>1183</v>
      </c>
      <c r="B31" s="98">
        <v>8514877</v>
      </c>
    </row>
    <row r="32" spans="1:5">
      <c r="A32" s="13" t="s">
        <v>1184</v>
      </c>
      <c r="B32" s="98">
        <v>5765</v>
      </c>
    </row>
    <row r="33" spans="1:2">
      <c r="A33" s="13" t="s">
        <v>1185</v>
      </c>
      <c r="B33" s="98">
        <v>110879</v>
      </c>
    </row>
    <row r="34" spans="1:2">
      <c r="A34" s="13" t="s">
        <v>1186</v>
      </c>
      <c r="B34" s="98">
        <v>274200</v>
      </c>
    </row>
    <row r="35" spans="1:2">
      <c r="A35" s="13" t="s">
        <v>1187</v>
      </c>
      <c r="B35" s="98">
        <v>27830</v>
      </c>
    </row>
    <row r="36" spans="1:2">
      <c r="A36" s="13" t="s">
        <v>1188</v>
      </c>
      <c r="B36" s="98">
        <v>38394</v>
      </c>
    </row>
    <row r="37" spans="1:2">
      <c r="A37" s="13" t="s">
        <v>1189</v>
      </c>
      <c r="B37" s="98">
        <v>78867</v>
      </c>
    </row>
    <row r="38" spans="1:2">
      <c r="A38" s="13" t="s">
        <v>1190</v>
      </c>
      <c r="B38" s="98">
        <v>622984</v>
      </c>
    </row>
    <row r="39" spans="1:2">
      <c r="A39" s="13" t="s">
        <v>1191</v>
      </c>
      <c r="B39" s="98">
        <v>1284000</v>
      </c>
    </row>
    <row r="40" spans="1:2">
      <c r="A40" s="13" t="s">
        <v>1192</v>
      </c>
      <c r="B40" s="98">
        <v>756102</v>
      </c>
    </row>
    <row r="41" spans="1:2">
      <c r="A41" s="13" t="s">
        <v>1193</v>
      </c>
      <c r="B41" s="98">
        <v>43094</v>
      </c>
    </row>
    <row r="42" spans="1:2">
      <c r="A42" s="13" t="s">
        <v>1194</v>
      </c>
      <c r="B42" s="98">
        <v>751</v>
      </c>
    </row>
    <row r="43" spans="1:2">
      <c r="A43" s="13" t="s">
        <v>1195</v>
      </c>
      <c r="B43" s="98">
        <v>48670</v>
      </c>
    </row>
    <row r="44" spans="1:2">
      <c r="A44" s="13" t="s">
        <v>1196</v>
      </c>
      <c r="B44" s="98">
        <v>322463</v>
      </c>
    </row>
    <row r="45" spans="1:2">
      <c r="A45" s="13" t="s">
        <v>1197</v>
      </c>
      <c r="B45" s="98">
        <v>23200</v>
      </c>
    </row>
    <row r="46" spans="1:2">
      <c r="A46" s="13" t="s">
        <v>1198</v>
      </c>
      <c r="B46" s="98">
        <v>1001450</v>
      </c>
    </row>
    <row r="47" spans="1:2">
      <c r="A47" s="13" t="s">
        <v>1199</v>
      </c>
      <c r="B47" s="98">
        <v>283561</v>
      </c>
    </row>
    <row r="48" spans="1:2">
      <c r="A48" s="13" t="s">
        <v>1200</v>
      </c>
      <c r="B48" s="98">
        <v>117600</v>
      </c>
    </row>
    <row r="49" spans="1:2">
      <c r="A49" s="13" t="s">
        <v>1201</v>
      </c>
      <c r="B49" s="98">
        <v>45228</v>
      </c>
    </row>
    <row r="50" spans="1:2">
      <c r="A50" s="13" t="s">
        <v>1202</v>
      </c>
      <c r="B50" s="98">
        <v>1104300</v>
      </c>
    </row>
    <row r="51" spans="1:2">
      <c r="A51" s="13" t="s">
        <v>1203</v>
      </c>
      <c r="B51" s="98">
        <v>1393</v>
      </c>
    </row>
    <row r="52" spans="1:2">
      <c r="A52" s="13" t="s">
        <v>1204</v>
      </c>
      <c r="B52" s="98">
        <v>18274</v>
      </c>
    </row>
    <row r="53" spans="1:2">
      <c r="A53" s="13" t="s">
        <v>1205</v>
      </c>
      <c r="B53" s="98">
        <v>300000</v>
      </c>
    </row>
    <row r="54" spans="1:2">
      <c r="A54" s="13" t="s">
        <v>1206</v>
      </c>
      <c r="B54" s="98">
        <v>12173</v>
      </c>
    </row>
    <row r="55" spans="1:2">
      <c r="A55" s="13" t="s">
        <v>1207</v>
      </c>
      <c r="B55" s="98">
        <v>267667</v>
      </c>
    </row>
    <row r="56" spans="1:2">
      <c r="A56" s="13" t="s">
        <v>1208</v>
      </c>
      <c r="B56" s="98">
        <v>214969</v>
      </c>
    </row>
    <row r="57" spans="1:2">
      <c r="A57" s="13" t="s">
        <v>1209</v>
      </c>
      <c r="B57" s="98">
        <v>11295</v>
      </c>
    </row>
    <row r="58" spans="1:2">
      <c r="A58" s="13" t="s">
        <v>1210</v>
      </c>
      <c r="B58" s="98">
        <v>238533</v>
      </c>
    </row>
    <row r="59" spans="1:2">
      <c r="A59" s="13" t="s">
        <v>1211</v>
      </c>
      <c r="B59" s="98">
        <v>131957</v>
      </c>
    </row>
    <row r="60" spans="1:2">
      <c r="A60" s="13" t="s">
        <v>1212</v>
      </c>
      <c r="B60" s="98">
        <v>344</v>
      </c>
    </row>
    <row r="61" spans="1:2">
      <c r="A61" s="13" t="s">
        <v>1213</v>
      </c>
      <c r="B61" s="98">
        <v>2166086</v>
      </c>
    </row>
    <row r="62" spans="1:2">
      <c r="A62" s="13" t="s">
        <v>1214</v>
      </c>
      <c r="B62" s="98">
        <v>69700</v>
      </c>
    </row>
    <row r="63" spans="1:2">
      <c r="A63" s="13" t="s">
        <v>1215</v>
      </c>
      <c r="B63" s="98">
        <v>544</v>
      </c>
    </row>
    <row r="64" spans="1:2">
      <c r="A64" s="13" t="s">
        <v>1216</v>
      </c>
      <c r="B64" s="98">
        <v>108889</v>
      </c>
    </row>
    <row r="65" spans="1:2">
      <c r="A65" s="13" t="s">
        <v>1217</v>
      </c>
      <c r="B65" s="98">
        <v>245857</v>
      </c>
    </row>
    <row r="66" spans="1:2">
      <c r="A66" s="13" t="s">
        <v>1218</v>
      </c>
      <c r="B66" s="98">
        <v>27750</v>
      </c>
    </row>
    <row r="67" spans="1:2">
      <c r="A67" s="13" t="s">
        <v>1219</v>
      </c>
      <c r="B67" s="98">
        <v>112090</v>
      </c>
    </row>
    <row r="68" spans="1:2">
      <c r="A68" s="13" t="s">
        <v>1220</v>
      </c>
      <c r="B68" s="98">
        <v>1104</v>
      </c>
    </row>
    <row r="69" spans="1:2">
      <c r="A69" s="13" t="s">
        <v>1221</v>
      </c>
      <c r="B69" s="98">
        <v>3287263</v>
      </c>
    </row>
    <row r="70" spans="1:2">
      <c r="A70" s="13" t="s">
        <v>1222</v>
      </c>
      <c r="B70" s="98">
        <v>1904569</v>
      </c>
    </row>
    <row r="71" spans="1:2">
      <c r="A71" s="13" t="s">
        <v>1223</v>
      </c>
      <c r="B71" s="98">
        <v>438317</v>
      </c>
    </row>
    <row r="72" spans="1:2">
      <c r="A72" s="13" t="s">
        <v>1224</v>
      </c>
      <c r="B72" s="98">
        <v>1648195</v>
      </c>
    </row>
    <row r="73" spans="1:2">
      <c r="A73" s="13" t="s">
        <v>1225</v>
      </c>
      <c r="B73" s="98">
        <v>103000</v>
      </c>
    </row>
    <row r="74" spans="1:2">
      <c r="A74" s="13" t="s">
        <v>1226</v>
      </c>
      <c r="B74" s="98">
        <v>505370</v>
      </c>
    </row>
    <row r="75" spans="1:2">
      <c r="A75" s="13" t="s">
        <v>1227</v>
      </c>
      <c r="B75" s="98">
        <v>301340</v>
      </c>
    </row>
    <row r="76" spans="1:2">
      <c r="A76" s="13" t="s">
        <v>1228</v>
      </c>
      <c r="B76" s="98">
        <v>20770</v>
      </c>
    </row>
    <row r="77" spans="1:2">
      <c r="A77" s="13" t="s">
        <v>1229</v>
      </c>
      <c r="B77" s="98">
        <v>10991</v>
      </c>
    </row>
    <row r="78" spans="1:2">
      <c r="A78" s="13" t="s">
        <v>1230</v>
      </c>
      <c r="B78" s="98">
        <v>377915</v>
      </c>
    </row>
    <row r="79" spans="1:2">
      <c r="A79" s="13" t="s">
        <v>1231</v>
      </c>
      <c r="B79" s="98">
        <v>527968</v>
      </c>
    </row>
    <row r="80" spans="1:2">
      <c r="A80" s="13" t="s">
        <v>1232</v>
      </c>
      <c r="B80" s="98">
        <v>89342</v>
      </c>
    </row>
    <row r="81" spans="1:2">
      <c r="A81" s="13" t="s">
        <v>1233</v>
      </c>
      <c r="B81" s="98">
        <v>243610</v>
      </c>
    </row>
    <row r="82" spans="1:2">
      <c r="A82" s="13" t="s">
        <v>1234</v>
      </c>
      <c r="B82" s="98">
        <v>9826675</v>
      </c>
    </row>
    <row r="83" spans="1:2">
      <c r="A83" s="13" t="s">
        <v>1235</v>
      </c>
      <c r="B83" s="98">
        <v>83600</v>
      </c>
    </row>
    <row r="84" spans="1:2">
      <c r="A84" s="13" t="s">
        <v>1236</v>
      </c>
      <c r="B84" s="98">
        <v>13812</v>
      </c>
    </row>
    <row r="85" spans="1:2">
      <c r="A85" s="13" t="s">
        <v>1237</v>
      </c>
      <c r="B85" s="98">
        <v>181035</v>
      </c>
    </row>
    <row r="86" spans="1:2">
      <c r="A86" s="13" t="s">
        <v>1238</v>
      </c>
      <c r="B86" s="98">
        <v>475440</v>
      </c>
    </row>
    <row r="87" spans="1:2">
      <c r="A87" s="13" t="s">
        <v>1239</v>
      </c>
      <c r="B87" s="98">
        <v>9984670</v>
      </c>
    </row>
    <row r="88" spans="1:2">
      <c r="A88" s="13" t="s">
        <v>1240</v>
      </c>
      <c r="B88" s="98">
        <v>11586</v>
      </c>
    </row>
    <row r="89" spans="1:2">
      <c r="A89" s="13" t="s">
        <v>1241</v>
      </c>
      <c r="B89" s="98">
        <v>2724900</v>
      </c>
    </row>
    <row r="90" spans="1:2">
      <c r="A90" s="13" t="s">
        <v>1242</v>
      </c>
      <c r="B90" s="98">
        <v>580367</v>
      </c>
    </row>
    <row r="91" spans="1:2">
      <c r="A91" s="13" t="s">
        <v>1243</v>
      </c>
      <c r="B91" s="98">
        <v>9596961</v>
      </c>
    </row>
    <row r="92" spans="1:2">
      <c r="A92" s="13" t="s">
        <v>1244</v>
      </c>
      <c r="B92" s="98">
        <v>9251</v>
      </c>
    </row>
    <row r="93" spans="1:2">
      <c r="A93" s="13" t="s">
        <v>1245</v>
      </c>
      <c r="B93" s="98">
        <v>199951</v>
      </c>
    </row>
    <row r="94" spans="1:2">
      <c r="A94" s="13" t="s">
        <v>1246</v>
      </c>
      <c r="B94" s="98">
        <v>811</v>
      </c>
    </row>
    <row r="95" spans="1:2">
      <c r="A95" s="13" t="s">
        <v>1247</v>
      </c>
      <c r="B95" s="98">
        <v>444</v>
      </c>
    </row>
    <row r="96" spans="1:2">
      <c r="A96" s="13" t="s">
        <v>1248</v>
      </c>
      <c r="B96" s="98">
        <v>1138910</v>
      </c>
    </row>
    <row r="97" spans="1:2">
      <c r="A97" s="13" t="s">
        <v>1249</v>
      </c>
      <c r="B97" s="98">
        <v>2235</v>
      </c>
    </row>
    <row r="98" spans="1:2">
      <c r="A98" s="13" t="s">
        <v>1250</v>
      </c>
      <c r="B98" s="98">
        <v>2344858</v>
      </c>
    </row>
    <row r="99" spans="1:2">
      <c r="A99" s="13" t="s">
        <v>1251</v>
      </c>
      <c r="B99" s="98">
        <v>342000</v>
      </c>
    </row>
    <row r="100" spans="1:2">
      <c r="A100" s="13" t="s">
        <v>1252</v>
      </c>
      <c r="B100" s="98">
        <v>51100</v>
      </c>
    </row>
    <row r="101" spans="1:2">
      <c r="A101" s="13" t="s">
        <v>1253</v>
      </c>
      <c r="B101" s="98">
        <v>56594</v>
      </c>
    </row>
    <row r="102" spans="1:2">
      <c r="A102" s="13" t="s">
        <v>1254</v>
      </c>
      <c r="B102" s="98">
        <v>110860</v>
      </c>
    </row>
    <row r="103" spans="1:2">
      <c r="A103" s="13" t="s">
        <v>1255</v>
      </c>
      <c r="B103" s="98">
        <v>236</v>
      </c>
    </row>
    <row r="104" spans="1:2">
      <c r="A104" s="13" t="s">
        <v>1256</v>
      </c>
      <c r="B104" s="98">
        <v>17818</v>
      </c>
    </row>
    <row r="105" spans="1:2">
      <c r="A105" s="13" t="s">
        <v>1257</v>
      </c>
      <c r="B105" s="98">
        <v>236800</v>
      </c>
    </row>
    <row r="106" spans="1:2">
      <c r="A106" s="13" t="s">
        <v>1258</v>
      </c>
      <c r="B106" s="98">
        <v>64589</v>
      </c>
    </row>
    <row r="107" spans="1:2">
      <c r="A107" s="13" t="s">
        <v>1259</v>
      </c>
      <c r="B107" s="98">
        <v>312685</v>
      </c>
    </row>
    <row r="108" spans="1:2">
      <c r="A108" s="13" t="s">
        <v>1260</v>
      </c>
      <c r="B108" s="98">
        <v>30355</v>
      </c>
    </row>
    <row r="109" spans="1:2">
      <c r="A109" s="13" t="s">
        <v>1261</v>
      </c>
      <c r="B109" s="98">
        <v>10400</v>
      </c>
    </row>
    <row r="110" spans="1:2">
      <c r="A110" s="13" t="s">
        <v>1262</v>
      </c>
      <c r="B110" s="98">
        <v>111369</v>
      </c>
    </row>
    <row r="111" spans="1:2">
      <c r="A111" s="13" t="s">
        <v>1263</v>
      </c>
      <c r="B111" s="98">
        <v>1759540</v>
      </c>
    </row>
    <row r="112" spans="1:2">
      <c r="A112" s="13" t="s">
        <v>1264</v>
      </c>
      <c r="B112" s="98">
        <v>160</v>
      </c>
    </row>
    <row r="113" spans="1:2">
      <c r="A113" s="13" t="s">
        <v>1265</v>
      </c>
      <c r="B113" s="98">
        <v>65300</v>
      </c>
    </row>
    <row r="114" spans="1:2">
      <c r="A114" s="13" t="s">
        <v>1266</v>
      </c>
      <c r="B114" s="98">
        <v>2586</v>
      </c>
    </row>
    <row r="115" spans="1:2">
      <c r="A115" s="13" t="s">
        <v>1267</v>
      </c>
      <c r="B115" s="98">
        <v>587041</v>
      </c>
    </row>
    <row r="116" spans="1:2">
      <c r="A116" s="13" t="s">
        <v>1268</v>
      </c>
      <c r="B116" s="98">
        <v>28</v>
      </c>
    </row>
    <row r="117" spans="1:2">
      <c r="A117" s="13" t="s">
        <v>1269</v>
      </c>
      <c r="B117" s="98">
        <v>25713</v>
      </c>
    </row>
    <row r="118" spans="1:2">
      <c r="A118" s="13" t="s">
        <v>1270</v>
      </c>
      <c r="B118" s="98">
        <v>329847</v>
      </c>
    </row>
    <row r="119" spans="1:2">
      <c r="A119" s="13" t="s">
        <v>1271</v>
      </c>
      <c r="B119" s="98">
        <v>118484</v>
      </c>
    </row>
    <row r="120" spans="1:2">
      <c r="A120" s="13" t="s">
        <v>1272</v>
      </c>
      <c r="B120" s="98">
        <v>298</v>
      </c>
    </row>
    <row r="121" spans="1:2">
      <c r="A121" s="13" t="s">
        <v>1273</v>
      </c>
      <c r="B121" s="98">
        <v>316</v>
      </c>
    </row>
    <row r="122" spans="1:2">
      <c r="A122" s="13" t="s">
        <v>1274</v>
      </c>
      <c r="B122" s="98">
        <v>446550</v>
      </c>
    </row>
    <row r="123" spans="1:2">
      <c r="A123" s="13" t="s">
        <v>1275</v>
      </c>
      <c r="B123" s="98">
        <v>181</v>
      </c>
    </row>
    <row r="124" spans="1:2">
      <c r="A124" s="13" t="s">
        <v>1276</v>
      </c>
      <c r="B124" s="98">
        <v>2040</v>
      </c>
    </row>
    <row r="125" spans="1:2">
      <c r="A125" s="13" t="s">
        <v>1277</v>
      </c>
      <c r="B125" s="98">
        <v>1030700</v>
      </c>
    </row>
    <row r="126" spans="1:2">
      <c r="A126" s="13" t="s">
        <v>1278</v>
      </c>
      <c r="B126" s="98">
        <v>1964375</v>
      </c>
    </row>
    <row r="127" spans="1:2">
      <c r="A127" s="13" t="s">
        <v>1279</v>
      </c>
      <c r="B127" s="98">
        <v>1910</v>
      </c>
    </row>
    <row r="128" spans="1:2">
      <c r="A128" s="13" t="s">
        <v>1280</v>
      </c>
      <c r="B128" s="98">
        <v>702</v>
      </c>
    </row>
    <row r="129" spans="1:2">
      <c r="A129" s="13" t="s">
        <v>1281</v>
      </c>
      <c r="B129" s="98">
        <v>33851</v>
      </c>
    </row>
    <row r="130" spans="1:2">
      <c r="A130" s="13" t="s">
        <v>1282</v>
      </c>
      <c r="B130" s="98">
        <v>2</v>
      </c>
    </row>
    <row r="131" spans="1:2">
      <c r="A131" s="13" t="s">
        <v>1283</v>
      </c>
      <c r="B131" s="98">
        <v>1564116</v>
      </c>
    </row>
    <row r="132" spans="1:2">
      <c r="A132" s="13" t="s">
        <v>1284</v>
      </c>
      <c r="B132" s="98">
        <v>799380</v>
      </c>
    </row>
    <row r="133" spans="1:2">
      <c r="A133" s="13" t="s">
        <v>1285</v>
      </c>
      <c r="B133" s="98">
        <v>824292</v>
      </c>
    </row>
    <row r="134" spans="1:2">
      <c r="A134" s="13" t="s">
        <v>1286</v>
      </c>
      <c r="B134" s="98">
        <v>18575</v>
      </c>
    </row>
    <row r="135" spans="1:2">
      <c r="A135" s="13" t="s">
        <v>1287</v>
      </c>
      <c r="B135" s="98">
        <v>267710</v>
      </c>
    </row>
    <row r="136" spans="1:2">
      <c r="A136" s="13" t="s">
        <v>1288</v>
      </c>
      <c r="B136" s="98">
        <v>21</v>
      </c>
    </row>
    <row r="137" spans="1:2">
      <c r="A137" s="13" t="s">
        <v>1289</v>
      </c>
      <c r="B137" s="98">
        <v>147181</v>
      </c>
    </row>
    <row r="138" spans="1:2">
      <c r="A138" s="13" t="s">
        <v>1290</v>
      </c>
      <c r="B138" s="98">
        <v>923768</v>
      </c>
    </row>
    <row r="139" spans="1:2">
      <c r="A139" s="13" t="s">
        <v>1291</v>
      </c>
      <c r="B139" s="98">
        <v>130370</v>
      </c>
    </row>
    <row r="140" spans="1:2">
      <c r="A140" s="13" t="s">
        <v>1292</v>
      </c>
      <c r="B140" s="98">
        <v>260</v>
      </c>
    </row>
    <row r="141" spans="1:2">
      <c r="A141" s="13" t="s">
        <v>1293</v>
      </c>
      <c r="B141" s="98">
        <v>323802</v>
      </c>
    </row>
    <row r="142" spans="1:2">
      <c r="A142" s="13" t="s">
        <v>1294</v>
      </c>
      <c r="B142" s="98">
        <v>41543</v>
      </c>
    </row>
    <row r="143" spans="1:2">
      <c r="A143" s="13" t="s">
        <v>1295</v>
      </c>
      <c r="B143" s="98">
        <v>309500</v>
      </c>
    </row>
    <row r="144" spans="1:2">
      <c r="A144" s="13" t="s">
        <v>1296</v>
      </c>
      <c r="B144" s="98">
        <v>796095</v>
      </c>
    </row>
    <row r="145" spans="1:2">
      <c r="A145" s="13" t="s">
        <v>1297</v>
      </c>
      <c r="B145" s="98">
        <v>459</v>
      </c>
    </row>
    <row r="146" spans="1:2">
      <c r="A146" s="13" t="s">
        <v>1298</v>
      </c>
      <c r="B146" s="98">
        <v>75420</v>
      </c>
    </row>
    <row r="147" spans="1:2">
      <c r="A147" s="13" t="s">
        <v>1299</v>
      </c>
      <c r="B147" s="98">
        <v>462840</v>
      </c>
    </row>
    <row r="148" spans="1:2">
      <c r="A148" s="13" t="s">
        <v>1300</v>
      </c>
      <c r="B148" s="98">
        <v>406752</v>
      </c>
    </row>
    <row r="149" spans="1:2">
      <c r="A149" s="13" t="s">
        <v>1301</v>
      </c>
      <c r="B149" s="98">
        <v>1219090</v>
      </c>
    </row>
    <row r="150" spans="1:2">
      <c r="A150" s="13" t="s">
        <v>1302</v>
      </c>
      <c r="B150" s="98">
        <v>99720</v>
      </c>
    </row>
    <row r="151" spans="1:2">
      <c r="A151" s="13" t="s">
        <v>1303</v>
      </c>
      <c r="B151" s="98">
        <v>92090</v>
      </c>
    </row>
    <row r="152" spans="1:2">
      <c r="A152" s="13" t="s">
        <v>1304</v>
      </c>
      <c r="B152" s="98">
        <v>643801</v>
      </c>
    </row>
    <row r="153" spans="1:2">
      <c r="A153" s="13" t="s">
        <v>1305</v>
      </c>
      <c r="B153" s="98">
        <v>4167</v>
      </c>
    </row>
    <row r="154" spans="1:2">
      <c r="A154" s="13" t="s">
        <v>1306</v>
      </c>
      <c r="B154" s="98">
        <v>13790</v>
      </c>
    </row>
    <row r="155" spans="1:2">
      <c r="A155" s="13" t="s">
        <v>1307</v>
      </c>
      <c r="B155" s="98">
        <v>28051</v>
      </c>
    </row>
    <row r="156" spans="1:2">
      <c r="A156" s="13" t="s">
        <v>1308</v>
      </c>
      <c r="B156" s="98">
        <v>26338</v>
      </c>
    </row>
    <row r="157" spans="1:2">
      <c r="A157" s="13" t="s">
        <v>1309</v>
      </c>
      <c r="B157" s="98">
        <v>238391</v>
      </c>
    </row>
    <row r="158" spans="1:2">
      <c r="A158" s="13" t="s">
        <v>1310</v>
      </c>
      <c r="B158" s="98">
        <v>17098242</v>
      </c>
    </row>
    <row r="159" spans="1:2">
      <c r="A159" s="13" t="s">
        <v>1311</v>
      </c>
      <c r="B159" s="98">
        <v>14874</v>
      </c>
    </row>
    <row r="160" spans="1:2">
      <c r="A160" s="13" t="s">
        <v>1312</v>
      </c>
      <c r="B160" s="98">
        <v>28896</v>
      </c>
    </row>
    <row r="161" spans="1:2">
      <c r="A161" s="13" t="s">
        <v>1313</v>
      </c>
      <c r="B161" s="98">
        <v>21041</v>
      </c>
    </row>
    <row r="162" spans="1:2">
      <c r="A162" s="13" t="s">
        <v>1314</v>
      </c>
      <c r="B162" s="98">
        <v>2831</v>
      </c>
    </row>
    <row r="163" spans="1:2">
      <c r="A163" s="13" t="s">
        <v>1315</v>
      </c>
      <c r="B163" s="98">
        <v>61</v>
      </c>
    </row>
    <row r="164" spans="1:2">
      <c r="A164" s="13" t="s">
        <v>1316</v>
      </c>
      <c r="B164" s="98">
        <v>964</v>
      </c>
    </row>
    <row r="165" spans="1:2">
      <c r="A165" s="13" t="s">
        <v>1317</v>
      </c>
      <c r="B165" s="98">
        <v>2149690</v>
      </c>
    </row>
    <row r="166" spans="1:2">
      <c r="A166" s="13" t="s">
        <v>1318</v>
      </c>
      <c r="B166" s="98">
        <v>455</v>
      </c>
    </row>
    <row r="167" spans="1:2">
      <c r="A167" s="13" t="s">
        <v>1319</v>
      </c>
      <c r="B167" s="98">
        <v>242</v>
      </c>
    </row>
    <row r="168" spans="1:2">
      <c r="A168" s="13" t="s">
        <v>1320</v>
      </c>
      <c r="B168" s="98">
        <v>196722</v>
      </c>
    </row>
    <row r="169" spans="1:2">
      <c r="A169" s="13" t="s">
        <v>1321</v>
      </c>
      <c r="B169" s="98">
        <v>261</v>
      </c>
    </row>
    <row r="170" spans="1:2">
      <c r="A170" s="13" t="s">
        <v>1322</v>
      </c>
      <c r="B170" s="98">
        <v>616</v>
      </c>
    </row>
    <row r="171" spans="1:2">
      <c r="A171" s="13" t="s">
        <v>1323</v>
      </c>
      <c r="B171" s="98">
        <v>389</v>
      </c>
    </row>
    <row r="172" spans="1:2">
      <c r="A172" s="13" t="s">
        <v>1324</v>
      </c>
      <c r="B172" s="98">
        <v>77474</v>
      </c>
    </row>
    <row r="173" spans="1:2">
      <c r="A173" s="13" t="s">
        <v>1325</v>
      </c>
      <c r="B173" s="98">
        <v>120538</v>
      </c>
    </row>
    <row r="174" spans="1:2">
      <c r="A174" s="13" t="s">
        <v>1326</v>
      </c>
      <c r="B174" s="98">
        <v>71740</v>
      </c>
    </row>
    <row r="175" spans="1:2">
      <c r="A175" s="13" t="s">
        <v>1327</v>
      </c>
      <c r="B175" s="98">
        <v>697</v>
      </c>
    </row>
    <row r="176" spans="1:2">
      <c r="A176" s="13" t="s">
        <v>1328</v>
      </c>
      <c r="B176" s="98">
        <v>185180</v>
      </c>
    </row>
    <row r="177" spans="1:2">
      <c r="A177" s="13" t="s">
        <v>1329</v>
      </c>
      <c r="B177" s="98">
        <v>49035</v>
      </c>
    </row>
    <row r="178" spans="1:2">
      <c r="A178" s="13" t="s">
        <v>1330</v>
      </c>
      <c r="B178" s="98">
        <v>20273</v>
      </c>
    </row>
    <row r="179" spans="1:2">
      <c r="A179" s="13" t="s">
        <v>1331</v>
      </c>
      <c r="B179" s="98">
        <v>637657</v>
      </c>
    </row>
    <row r="180" spans="1:2">
      <c r="A180" s="13" t="s">
        <v>1332</v>
      </c>
      <c r="B180" s="98">
        <v>65610</v>
      </c>
    </row>
    <row r="181" spans="1:2">
      <c r="A181" s="13" t="s">
        <v>1333</v>
      </c>
      <c r="B181" s="98">
        <v>1861484</v>
      </c>
    </row>
    <row r="182" spans="1:2">
      <c r="A182" s="13" t="s">
        <v>1334</v>
      </c>
      <c r="B182" s="98">
        <v>338145</v>
      </c>
    </row>
    <row r="183" spans="1:2">
      <c r="A183" s="13" t="s">
        <v>1335</v>
      </c>
      <c r="B183" s="98">
        <v>163820</v>
      </c>
    </row>
    <row r="184" spans="1:2">
      <c r="A184" s="13" t="s">
        <v>1336</v>
      </c>
      <c r="B184" s="98">
        <v>17364</v>
      </c>
    </row>
    <row r="185" spans="1:2">
      <c r="A185" s="13" t="s">
        <v>1337</v>
      </c>
      <c r="B185" s="98">
        <v>450295</v>
      </c>
    </row>
    <row r="186" spans="1:2">
      <c r="A186" s="13" t="s">
        <v>1338</v>
      </c>
      <c r="B186" s="98">
        <v>41277</v>
      </c>
    </row>
    <row r="187" spans="1:2">
      <c r="A187" s="13" t="s">
        <v>1339</v>
      </c>
      <c r="B187" s="98">
        <v>0</v>
      </c>
    </row>
    <row r="188" spans="1:2">
      <c r="A188" s="13" t="s">
        <v>1340</v>
      </c>
      <c r="B188" s="98">
        <v>143100</v>
      </c>
    </row>
    <row r="189" spans="1:2">
      <c r="A189" s="13" t="s">
        <v>1341</v>
      </c>
      <c r="B189" s="98">
        <v>513120</v>
      </c>
    </row>
    <row r="190" spans="1:2">
      <c r="A190" s="13" t="s">
        <v>1342</v>
      </c>
      <c r="B190" s="98">
        <v>35980</v>
      </c>
    </row>
    <row r="191" spans="1:2">
      <c r="A191" s="13" t="s">
        <v>1343</v>
      </c>
      <c r="B191" s="98">
        <v>947300</v>
      </c>
    </row>
    <row r="192" spans="1:2">
      <c r="A192" s="13" t="s">
        <v>1344</v>
      </c>
      <c r="B192" s="98">
        <v>56785</v>
      </c>
    </row>
    <row r="193" spans="1:2">
      <c r="A193" s="13" t="s">
        <v>1345</v>
      </c>
      <c r="B193" s="98">
        <v>747</v>
      </c>
    </row>
    <row r="194" spans="1:2">
      <c r="A194" s="13" t="s">
        <v>1346</v>
      </c>
      <c r="B194" s="98">
        <v>5128</v>
      </c>
    </row>
    <row r="195" spans="1:2">
      <c r="A195" s="13" t="s">
        <v>1347</v>
      </c>
      <c r="B195" s="98">
        <v>163610</v>
      </c>
    </row>
    <row r="196" spans="1:2">
      <c r="A196" s="13" t="s">
        <v>1348</v>
      </c>
      <c r="B196" s="98">
        <v>783562</v>
      </c>
    </row>
    <row r="197" spans="1:2">
      <c r="A197" s="13" t="s">
        <v>1349</v>
      </c>
      <c r="B197" s="98">
        <v>488100</v>
      </c>
    </row>
    <row r="198" spans="1:2">
      <c r="A198" s="13" t="s">
        <v>1350</v>
      </c>
      <c r="B198" s="98">
        <v>26</v>
      </c>
    </row>
    <row r="199" spans="1:2">
      <c r="A199" s="13" t="s">
        <v>1351</v>
      </c>
      <c r="B199" s="98">
        <v>241038</v>
      </c>
    </row>
    <row r="200" spans="1:2">
      <c r="A200" s="13" t="s">
        <v>1352</v>
      </c>
      <c r="B200" s="98">
        <v>603550</v>
      </c>
    </row>
    <row r="201" spans="1:2">
      <c r="A201" s="13" t="s">
        <v>1353</v>
      </c>
      <c r="B201" s="98">
        <v>176215</v>
      </c>
    </row>
    <row r="202" spans="1:2">
      <c r="A202" s="13" t="s">
        <v>1354</v>
      </c>
      <c r="B202" s="98">
        <v>447400</v>
      </c>
    </row>
    <row r="203" spans="1:2">
      <c r="A203" s="13" t="s">
        <v>1355</v>
      </c>
      <c r="B203" s="98">
        <v>5860</v>
      </c>
    </row>
    <row r="204" spans="1:2">
      <c r="A204" s="13" t="s">
        <v>1356</v>
      </c>
      <c r="B204" s="98">
        <v>266000</v>
      </c>
    </row>
    <row r="205" spans="1:2">
      <c r="A205" s="13" t="s">
        <v>1357</v>
      </c>
      <c r="B205" s="98">
        <v>912050</v>
      </c>
    </row>
    <row r="206" spans="1:2">
      <c r="A206" s="13" t="s">
        <v>1358</v>
      </c>
      <c r="B206" s="98">
        <v>93028</v>
      </c>
    </row>
    <row r="207" spans="1:2">
      <c r="A207" s="13" t="s">
        <v>1359</v>
      </c>
      <c r="B207" s="98">
        <v>331210</v>
      </c>
    </row>
    <row r="208" spans="1:2">
      <c r="A208" s="13" t="s">
        <v>1360</v>
      </c>
      <c r="B208" s="98">
        <v>357022</v>
      </c>
    </row>
    <row r="209" spans="1:2">
      <c r="A209" s="13" t="s">
        <v>1361</v>
      </c>
      <c r="B209" s="98">
        <v>4033</v>
      </c>
    </row>
    <row r="210" spans="1:2">
      <c r="A210" s="13" t="s">
        <v>1362</v>
      </c>
      <c r="B210" s="98">
        <v>752618</v>
      </c>
    </row>
    <row r="211" spans="1:2">
      <c r="A211" s="13" t="s">
        <v>1363</v>
      </c>
      <c r="B211" s="98">
        <v>390757</v>
      </c>
    </row>
  </sheetData>
  <pageMargins left="0.98425196850393704" right="0.59055118110236227" top="0.78740157480314965" bottom="0.78740157480314965" header="0.31496062992125984" footer="0.31496062992125984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7" filterMode="1"/>
  <dimension ref="A1:B208"/>
  <sheetViews>
    <sheetView zoomScaleNormal="100" workbookViewId="0">
      <selection activeCell="C219" sqref="C219"/>
    </sheetView>
  </sheetViews>
  <sheetFormatPr defaultColWidth="9.140625" defaultRowHeight="12.6"/>
  <cols>
    <col min="1" max="1" width="29.7109375" style="9" customWidth="1"/>
    <col min="2" max="2" width="23.7109375" style="9" customWidth="1"/>
    <col min="3" max="16384" width="9.140625" style="9"/>
  </cols>
  <sheetData>
    <row r="1" spans="1:2" ht="14.1">
      <c r="A1" s="8" t="s">
        <v>51</v>
      </c>
    </row>
    <row r="2" spans="1:2" ht="14.1">
      <c r="A2" s="8"/>
    </row>
    <row r="3" spans="1:2" ht="15">
      <c r="A3" s="25" t="s">
        <v>1140</v>
      </c>
      <c r="B3" s="25" t="s">
        <v>1141</v>
      </c>
    </row>
    <row r="4" spans="1:2" hidden="1">
      <c r="A4" s="13" t="s">
        <v>1143</v>
      </c>
      <c r="B4" s="98">
        <v>652230</v>
      </c>
    </row>
    <row r="5" spans="1:2" hidden="1">
      <c r="A5" s="13" t="s">
        <v>1145</v>
      </c>
      <c r="B5" s="98">
        <v>70273</v>
      </c>
    </row>
    <row r="6" spans="1:2" hidden="1">
      <c r="A6" s="13" t="s">
        <v>1147</v>
      </c>
      <c r="B6" s="98">
        <v>28748</v>
      </c>
    </row>
    <row r="7" spans="1:2" hidden="1">
      <c r="A7" s="13" t="s">
        <v>1148</v>
      </c>
      <c r="B7" s="98">
        <v>2381741</v>
      </c>
    </row>
    <row r="8" spans="1:2" hidden="1">
      <c r="A8" s="13" t="s">
        <v>1150</v>
      </c>
      <c r="B8" s="98">
        <v>199</v>
      </c>
    </row>
    <row r="9" spans="1:2" hidden="1">
      <c r="A9" s="13" t="s">
        <v>1152</v>
      </c>
      <c r="B9" s="98">
        <v>468</v>
      </c>
    </row>
    <row r="10" spans="1:2" hidden="1">
      <c r="A10" s="13" t="s">
        <v>1154</v>
      </c>
      <c r="B10" s="98">
        <v>1246700</v>
      </c>
    </row>
    <row r="11" spans="1:2" hidden="1">
      <c r="A11" s="13" t="s">
        <v>1156</v>
      </c>
      <c r="B11" s="98">
        <v>443</v>
      </c>
    </row>
    <row r="12" spans="1:2" hidden="1">
      <c r="A12" s="13" t="s">
        <v>1157</v>
      </c>
      <c r="B12" s="98">
        <v>2780400</v>
      </c>
    </row>
    <row r="13" spans="1:2" hidden="1">
      <c r="A13" s="13" t="s">
        <v>1158</v>
      </c>
      <c r="B13" s="98">
        <v>29743</v>
      </c>
    </row>
    <row r="14" spans="1:2" hidden="1">
      <c r="A14" s="13" t="s">
        <v>1160</v>
      </c>
      <c r="B14" s="98">
        <v>180</v>
      </c>
    </row>
    <row r="15" spans="1:2" hidden="1">
      <c r="A15" s="13" t="s">
        <v>1162</v>
      </c>
      <c r="B15" s="98">
        <v>7741220</v>
      </c>
    </row>
    <row r="16" spans="1:2" hidden="1">
      <c r="A16" s="13" t="s">
        <v>1164</v>
      </c>
      <c r="B16" s="98">
        <v>83871</v>
      </c>
    </row>
    <row r="17" spans="1:2" hidden="1">
      <c r="A17" s="13" t="s">
        <v>1166</v>
      </c>
      <c r="B17" s="98">
        <v>86600</v>
      </c>
    </row>
    <row r="18" spans="1:2" hidden="1">
      <c r="A18" s="13" t="s">
        <v>1168</v>
      </c>
      <c r="B18" s="98">
        <v>13880</v>
      </c>
    </row>
    <row r="19" spans="1:2" hidden="1">
      <c r="A19" s="13" t="s">
        <v>1170</v>
      </c>
      <c r="B19" s="98">
        <v>760</v>
      </c>
    </row>
    <row r="20" spans="1:2" hidden="1">
      <c r="A20" s="13" t="s">
        <v>1172</v>
      </c>
      <c r="B20" s="98">
        <v>207600</v>
      </c>
    </row>
    <row r="21" spans="1:2" hidden="1">
      <c r="A21" s="13" t="s">
        <v>1173</v>
      </c>
      <c r="B21" s="98">
        <v>143998</v>
      </c>
    </row>
    <row r="22" spans="1:2" hidden="1">
      <c r="A22" s="13" t="s">
        <v>1174</v>
      </c>
      <c r="B22" s="98">
        <v>430</v>
      </c>
    </row>
    <row r="23" spans="1:2" hidden="1">
      <c r="A23" s="13" t="s">
        <v>1175</v>
      </c>
      <c r="B23" s="98">
        <v>30528</v>
      </c>
    </row>
    <row r="24" spans="1:2" hidden="1">
      <c r="A24" s="13" t="s">
        <v>1176</v>
      </c>
      <c r="B24" s="98">
        <v>22966</v>
      </c>
    </row>
    <row r="25" spans="1:2" hidden="1">
      <c r="A25" s="13" t="s">
        <v>1177</v>
      </c>
      <c r="B25" s="98">
        <v>112622</v>
      </c>
    </row>
    <row r="26" spans="1:2" hidden="1">
      <c r="A26" s="13" t="s">
        <v>1178</v>
      </c>
      <c r="B26" s="98">
        <v>676578</v>
      </c>
    </row>
    <row r="27" spans="1:2" hidden="1">
      <c r="A27" s="13" t="s">
        <v>1179</v>
      </c>
      <c r="B27" s="98">
        <v>36125</v>
      </c>
    </row>
    <row r="28" spans="1:2" hidden="1">
      <c r="A28" s="13" t="s">
        <v>1180</v>
      </c>
      <c r="B28" s="98">
        <v>1098581</v>
      </c>
    </row>
    <row r="29" spans="1:2" hidden="1">
      <c r="A29" s="13" t="s">
        <v>1181</v>
      </c>
      <c r="B29" s="98">
        <v>51197</v>
      </c>
    </row>
    <row r="30" spans="1:2" hidden="1">
      <c r="A30" s="13" t="s">
        <v>1182</v>
      </c>
      <c r="B30" s="98">
        <v>581730</v>
      </c>
    </row>
    <row r="31" spans="1:2" hidden="1">
      <c r="A31" s="13" t="s">
        <v>1183</v>
      </c>
      <c r="B31" s="98">
        <v>8514877</v>
      </c>
    </row>
    <row r="32" spans="1:2" hidden="1">
      <c r="A32" s="13" t="s">
        <v>1184</v>
      </c>
      <c r="B32" s="98">
        <v>5765</v>
      </c>
    </row>
    <row r="33" spans="1:2" hidden="1">
      <c r="A33" s="13" t="s">
        <v>1185</v>
      </c>
      <c r="B33" s="98">
        <v>110879</v>
      </c>
    </row>
    <row r="34" spans="1:2" hidden="1">
      <c r="A34" s="13" t="s">
        <v>1186</v>
      </c>
      <c r="B34" s="98">
        <v>274200</v>
      </c>
    </row>
    <row r="35" spans="1:2" hidden="1">
      <c r="A35" s="13" t="s">
        <v>1187</v>
      </c>
      <c r="B35" s="98">
        <v>27830</v>
      </c>
    </row>
    <row r="36" spans="1:2" hidden="1">
      <c r="A36" s="13" t="s">
        <v>1188</v>
      </c>
      <c r="B36" s="98">
        <v>38394</v>
      </c>
    </row>
    <row r="37" spans="1:2" hidden="1">
      <c r="A37" s="13" t="s">
        <v>1189</v>
      </c>
      <c r="B37" s="98">
        <v>78867</v>
      </c>
    </row>
    <row r="38" spans="1:2" hidden="1">
      <c r="A38" s="13" t="s">
        <v>1190</v>
      </c>
      <c r="B38" s="98">
        <v>622984</v>
      </c>
    </row>
    <row r="39" spans="1:2" hidden="1">
      <c r="A39" s="13" t="s">
        <v>1191</v>
      </c>
      <c r="B39" s="98">
        <v>1284000</v>
      </c>
    </row>
    <row r="40" spans="1:2" hidden="1">
      <c r="A40" s="13" t="s">
        <v>1192</v>
      </c>
      <c r="B40" s="98">
        <v>756102</v>
      </c>
    </row>
    <row r="41" spans="1:2" hidden="1">
      <c r="A41" s="13" t="s">
        <v>1193</v>
      </c>
      <c r="B41" s="98">
        <v>43094</v>
      </c>
    </row>
    <row r="42" spans="1:2" hidden="1">
      <c r="A42" s="13" t="s">
        <v>1194</v>
      </c>
      <c r="B42" s="98">
        <v>751</v>
      </c>
    </row>
    <row r="43" spans="1:2" hidden="1">
      <c r="A43" s="13" t="s">
        <v>1195</v>
      </c>
      <c r="B43" s="98">
        <v>48670</v>
      </c>
    </row>
    <row r="44" spans="1:2" hidden="1">
      <c r="A44" s="13" t="s">
        <v>1196</v>
      </c>
      <c r="B44" s="98">
        <v>322463</v>
      </c>
    </row>
    <row r="45" spans="1:2" hidden="1">
      <c r="A45" s="13" t="s">
        <v>1197</v>
      </c>
      <c r="B45" s="98">
        <v>23200</v>
      </c>
    </row>
    <row r="46" spans="1:2" hidden="1">
      <c r="A46" s="13" t="s">
        <v>1198</v>
      </c>
      <c r="B46" s="98">
        <v>1001450</v>
      </c>
    </row>
    <row r="47" spans="1:2" hidden="1">
      <c r="A47" s="13" t="s">
        <v>1199</v>
      </c>
      <c r="B47" s="98">
        <v>283561</v>
      </c>
    </row>
    <row r="48" spans="1:2" hidden="1">
      <c r="A48" s="13" t="s">
        <v>1200</v>
      </c>
      <c r="B48" s="98">
        <v>117600</v>
      </c>
    </row>
    <row r="49" spans="1:2" hidden="1">
      <c r="A49" s="13" t="s">
        <v>1201</v>
      </c>
      <c r="B49" s="98">
        <v>45228</v>
      </c>
    </row>
    <row r="50" spans="1:2" hidden="1">
      <c r="A50" s="13" t="s">
        <v>1202</v>
      </c>
      <c r="B50" s="98">
        <v>1104300</v>
      </c>
    </row>
    <row r="51" spans="1:2" hidden="1">
      <c r="A51" s="13" t="s">
        <v>1203</v>
      </c>
      <c r="B51" s="98">
        <v>1393</v>
      </c>
    </row>
    <row r="52" spans="1:2" hidden="1">
      <c r="A52" s="13" t="s">
        <v>1204</v>
      </c>
      <c r="B52" s="98">
        <v>18274</v>
      </c>
    </row>
    <row r="53" spans="1:2" hidden="1">
      <c r="A53" s="13" t="s">
        <v>1205</v>
      </c>
      <c r="B53" s="98">
        <v>300000</v>
      </c>
    </row>
    <row r="54" spans="1:2" hidden="1">
      <c r="A54" s="13" t="s">
        <v>1207</v>
      </c>
      <c r="B54" s="98">
        <v>267667</v>
      </c>
    </row>
    <row r="55" spans="1:2" hidden="1">
      <c r="A55" s="13" t="s">
        <v>1208</v>
      </c>
      <c r="B55" s="98">
        <v>214969</v>
      </c>
    </row>
    <row r="56" spans="1:2" hidden="1">
      <c r="A56" s="13" t="s">
        <v>1209</v>
      </c>
      <c r="B56" s="98">
        <v>11295</v>
      </c>
    </row>
    <row r="57" spans="1:2" hidden="1">
      <c r="A57" s="13" t="s">
        <v>1210</v>
      </c>
      <c r="B57" s="98">
        <v>238533</v>
      </c>
    </row>
    <row r="58" spans="1:2" hidden="1">
      <c r="A58" s="13" t="s">
        <v>1211</v>
      </c>
      <c r="B58" s="98">
        <v>131957</v>
      </c>
    </row>
    <row r="59" spans="1:2" hidden="1">
      <c r="A59" s="13" t="s">
        <v>1212</v>
      </c>
      <c r="B59" s="98">
        <v>344</v>
      </c>
    </row>
    <row r="60" spans="1:2" hidden="1">
      <c r="A60" s="13" t="s">
        <v>1213</v>
      </c>
      <c r="B60" s="98">
        <v>2166086</v>
      </c>
    </row>
    <row r="61" spans="1:2">
      <c r="A61" s="13" t="s">
        <v>1214</v>
      </c>
      <c r="B61" s="98">
        <v>69700</v>
      </c>
    </row>
    <row r="62" spans="1:2" hidden="1">
      <c r="A62" s="13" t="s">
        <v>1215</v>
      </c>
      <c r="B62" s="98">
        <v>544</v>
      </c>
    </row>
    <row r="63" spans="1:2" hidden="1">
      <c r="A63" s="13" t="s">
        <v>1216</v>
      </c>
      <c r="B63" s="98">
        <v>108889</v>
      </c>
    </row>
    <row r="64" spans="1:2" hidden="1">
      <c r="A64" s="13" t="s">
        <v>1217</v>
      </c>
      <c r="B64" s="98">
        <v>245857</v>
      </c>
    </row>
    <row r="65" spans="1:2" hidden="1">
      <c r="A65" s="13" t="s">
        <v>1218</v>
      </c>
      <c r="B65" s="98">
        <v>27750</v>
      </c>
    </row>
    <row r="66" spans="1:2" hidden="1">
      <c r="A66" s="13" t="s">
        <v>1219</v>
      </c>
      <c r="B66" s="98">
        <v>112090</v>
      </c>
    </row>
    <row r="67" spans="1:2" hidden="1">
      <c r="A67" s="13" t="s">
        <v>1220</v>
      </c>
      <c r="B67" s="98">
        <v>1104</v>
      </c>
    </row>
    <row r="68" spans="1:2" hidden="1">
      <c r="A68" s="13" t="s">
        <v>1221</v>
      </c>
      <c r="B68" s="98">
        <v>3287263</v>
      </c>
    </row>
    <row r="69" spans="1:2" hidden="1">
      <c r="A69" s="13" t="s">
        <v>1222</v>
      </c>
      <c r="B69" s="98">
        <v>1904569</v>
      </c>
    </row>
    <row r="70" spans="1:2" hidden="1">
      <c r="A70" s="13" t="s">
        <v>1223</v>
      </c>
      <c r="B70" s="98">
        <v>438317</v>
      </c>
    </row>
    <row r="71" spans="1:2" hidden="1">
      <c r="A71" s="13" t="s">
        <v>1224</v>
      </c>
      <c r="B71" s="98">
        <v>1648195</v>
      </c>
    </row>
    <row r="72" spans="1:2" hidden="1">
      <c r="A72" s="13" t="s">
        <v>1225</v>
      </c>
      <c r="B72" s="98">
        <v>103000</v>
      </c>
    </row>
    <row r="73" spans="1:2" hidden="1">
      <c r="A73" s="13" t="s">
        <v>1226</v>
      </c>
      <c r="B73" s="98">
        <v>505370</v>
      </c>
    </row>
    <row r="74" spans="1:2" hidden="1">
      <c r="A74" s="13" t="s">
        <v>1227</v>
      </c>
      <c r="B74" s="98">
        <v>301340</v>
      </c>
    </row>
    <row r="75" spans="1:2" hidden="1">
      <c r="A75" s="13" t="s">
        <v>1228</v>
      </c>
      <c r="B75" s="98">
        <v>20770</v>
      </c>
    </row>
    <row r="76" spans="1:2" hidden="1">
      <c r="A76" s="13" t="s">
        <v>1229</v>
      </c>
      <c r="B76" s="98">
        <v>10991</v>
      </c>
    </row>
    <row r="77" spans="1:2" hidden="1">
      <c r="A77" s="13" t="s">
        <v>1230</v>
      </c>
      <c r="B77" s="98">
        <v>377915</v>
      </c>
    </row>
    <row r="78" spans="1:2" hidden="1">
      <c r="A78" s="13" t="s">
        <v>1231</v>
      </c>
      <c r="B78" s="98">
        <v>527968</v>
      </c>
    </row>
    <row r="79" spans="1:2" hidden="1">
      <c r="A79" s="13" t="s">
        <v>1232</v>
      </c>
      <c r="B79" s="98">
        <v>89342</v>
      </c>
    </row>
    <row r="80" spans="1:2" hidden="1">
      <c r="A80" s="13" t="s">
        <v>1233</v>
      </c>
      <c r="B80" s="98">
        <v>243610</v>
      </c>
    </row>
    <row r="81" spans="1:2" hidden="1">
      <c r="A81" s="13" t="s">
        <v>1234</v>
      </c>
      <c r="B81" s="98">
        <v>9826675</v>
      </c>
    </row>
    <row r="82" spans="1:2" hidden="1">
      <c r="A82" s="13" t="s">
        <v>1235</v>
      </c>
      <c r="B82" s="98">
        <v>83600</v>
      </c>
    </row>
    <row r="83" spans="1:2" hidden="1">
      <c r="A83" s="13" t="s">
        <v>1236</v>
      </c>
      <c r="B83" s="98">
        <v>13812</v>
      </c>
    </row>
    <row r="84" spans="1:2" hidden="1">
      <c r="A84" s="13" t="s">
        <v>1237</v>
      </c>
      <c r="B84" s="98">
        <v>181035</v>
      </c>
    </row>
    <row r="85" spans="1:2" hidden="1">
      <c r="A85" s="13" t="s">
        <v>1238</v>
      </c>
      <c r="B85" s="98">
        <v>475440</v>
      </c>
    </row>
    <row r="86" spans="1:2" hidden="1">
      <c r="A86" s="13" t="s">
        <v>1239</v>
      </c>
      <c r="B86" s="98">
        <v>9984670</v>
      </c>
    </row>
    <row r="87" spans="1:2" hidden="1">
      <c r="A87" s="13" t="s">
        <v>1240</v>
      </c>
      <c r="B87" s="98">
        <v>11586</v>
      </c>
    </row>
    <row r="88" spans="1:2" hidden="1">
      <c r="A88" s="13" t="s">
        <v>1241</v>
      </c>
      <c r="B88" s="98">
        <v>2724900</v>
      </c>
    </row>
    <row r="89" spans="1:2" hidden="1">
      <c r="A89" s="13" t="s">
        <v>1242</v>
      </c>
      <c r="B89" s="98">
        <v>580367</v>
      </c>
    </row>
    <row r="90" spans="1:2" hidden="1">
      <c r="A90" s="13" t="s">
        <v>1243</v>
      </c>
      <c r="B90" s="98">
        <v>9596961</v>
      </c>
    </row>
    <row r="91" spans="1:2" hidden="1">
      <c r="A91" s="13" t="s">
        <v>1244</v>
      </c>
      <c r="B91" s="98">
        <v>9251</v>
      </c>
    </row>
    <row r="92" spans="1:2" hidden="1">
      <c r="A92" s="13" t="s">
        <v>1245</v>
      </c>
      <c r="B92" s="98">
        <v>199951</v>
      </c>
    </row>
    <row r="93" spans="1:2" hidden="1">
      <c r="A93" s="13" t="s">
        <v>1246</v>
      </c>
      <c r="B93" s="98">
        <v>811</v>
      </c>
    </row>
    <row r="94" spans="1:2" hidden="1">
      <c r="A94" s="13" t="s">
        <v>1247</v>
      </c>
      <c r="B94" s="98">
        <v>444</v>
      </c>
    </row>
    <row r="95" spans="1:2" hidden="1">
      <c r="A95" s="13" t="s">
        <v>1248</v>
      </c>
      <c r="B95" s="98">
        <v>1138910</v>
      </c>
    </row>
    <row r="96" spans="1:2" hidden="1">
      <c r="A96" s="13" t="s">
        <v>1249</v>
      </c>
      <c r="B96" s="98">
        <v>2235</v>
      </c>
    </row>
    <row r="97" spans="1:2" hidden="1">
      <c r="A97" s="13" t="s">
        <v>1250</v>
      </c>
      <c r="B97" s="98">
        <v>2344858</v>
      </c>
    </row>
    <row r="98" spans="1:2" hidden="1">
      <c r="A98" s="13" t="s">
        <v>1251</v>
      </c>
      <c r="B98" s="98">
        <v>342000</v>
      </c>
    </row>
    <row r="99" spans="1:2" hidden="1">
      <c r="A99" s="13" t="s">
        <v>1252</v>
      </c>
      <c r="B99" s="98">
        <v>51100</v>
      </c>
    </row>
    <row r="100" spans="1:2" hidden="1">
      <c r="A100" s="13" t="s">
        <v>1253</v>
      </c>
      <c r="B100" s="98">
        <v>56594</v>
      </c>
    </row>
    <row r="101" spans="1:2" hidden="1">
      <c r="A101" s="13" t="s">
        <v>1254</v>
      </c>
      <c r="B101" s="98">
        <v>110860</v>
      </c>
    </row>
    <row r="102" spans="1:2" hidden="1">
      <c r="A102" s="13" t="s">
        <v>1255</v>
      </c>
      <c r="B102" s="98">
        <v>236</v>
      </c>
    </row>
    <row r="103" spans="1:2" hidden="1">
      <c r="A103" s="13" t="s">
        <v>1256</v>
      </c>
      <c r="B103" s="98">
        <v>17818</v>
      </c>
    </row>
    <row r="104" spans="1:2" hidden="1">
      <c r="A104" s="13" t="s">
        <v>1257</v>
      </c>
      <c r="B104" s="98">
        <v>236800</v>
      </c>
    </row>
    <row r="105" spans="1:2">
      <c r="A105" s="13" t="s">
        <v>1258</v>
      </c>
      <c r="B105" s="98">
        <v>64589</v>
      </c>
    </row>
    <row r="106" spans="1:2" hidden="1">
      <c r="A106" s="13" t="s">
        <v>1259</v>
      </c>
      <c r="B106" s="98">
        <v>312685</v>
      </c>
    </row>
    <row r="107" spans="1:2" hidden="1">
      <c r="A107" s="13" t="s">
        <v>1260</v>
      </c>
      <c r="B107" s="98">
        <v>30355</v>
      </c>
    </row>
    <row r="108" spans="1:2" hidden="1">
      <c r="A108" s="13" t="s">
        <v>1261</v>
      </c>
      <c r="B108" s="98">
        <v>10400</v>
      </c>
    </row>
    <row r="109" spans="1:2" hidden="1">
      <c r="A109" s="13" t="s">
        <v>1262</v>
      </c>
      <c r="B109" s="98">
        <v>111369</v>
      </c>
    </row>
    <row r="110" spans="1:2" hidden="1">
      <c r="A110" s="13" t="s">
        <v>1263</v>
      </c>
      <c r="B110" s="98">
        <v>1759540</v>
      </c>
    </row>
    <row r="111" spans="1:2" hidden="1">
      <c r="A111" s="13" t="s">
        <v>1264</v>
      </c>
      <c r="B111" s="98">
        <v>160</v>
      </c>
    </row>
    <row r="112" spans="1:2">
      <c r="A112" s="13" t="s">
        <v>1265</v>
      </c>
      <c r="B112" s="98">
        <v>65300</v>
      </c>
    </row>
    <row r="113" spans="1:2" hidden="1">
      <c r="A113" s="13" t="s">
        <v>1266</v>
      </c>
      <c r="B113" s="98">
        <v>2586</v>
      </c>
    </row>
    <row r="114" spans="1:2" hidden="1">
      <c r="A114" s="13" t="s">
        <v>1267</v>
      </c>
      <c r="B114" s="98">
        <v>587041</v>
      </c>
    </row>
    <row r="115" spans="1:2" hidden="1">
      <c r="A115" s="13" t="s">
        <v>1268</v>
      </c>
      <c r="B115" s="98">
        <v>28</v>
      </c>
    </row>
    <row r="116" spans="1:2" hidden="1">
      <c r="A116" s="13" t="s">
        <v>1269</v>
      </c>
      <c r="B116" s="98">
        <v>25713</v>
      </c>
    </row>
    <row r="117" spans="1:2" hidden="1">
      <c r="A117" s="13" t="s">
        <v>1270</v>
      </c>
      <c r="B117" s="98">
        <v>329847</v>
      </c>
    </row>
    <row r="118" spans="1:2" hidden="1">
      <c r="A118" s="13" t="s">
        <v>1271</v>
      </c>
      <c r="B118" s="98">
        <v>118484</v>
      </c>
    </row>
    <row r="119" spans="1:2" hidden="1">
      <c r="A119" s="13" t="s">
        <v>1272</v>
      </c>
      <c r="B119" s="98">
        <v>298</v>
      </c>
    </row>
    <row r="120" spans="1:2" hidden="1">
      <c r="A120" s="13" t="s">
        <v>1273</v>
      </c>
      <c r="B120" s="98">
        <v>316</v>
      </c>
    </row>
    <row r="121" spans="1:2" hidden="1">
      <c r="A121" s="13" t="s">
        <v>1274</v>
      </c>
      <c r="B121" s="98">
        <v>446550</v>
      </c>
    </row>
    <row r="122" spans="1:2" hidden="1">
      <c r="A122" s="13" t="s">
        <v>1275</v>
      </c>
      <c r="B122" s="98">
        <v>181</v>
      </c>
    </row>
    <row r="123" spans="1:2" hidden="1">
      <c r="A123" s="13" t="s">
        <v>1276</v>
      </c>
      <c r="B123" s="98">
        <v>2040</v>
      </c>
    </row>
    <row r="124" spans="1:2" hidden="1">
      <c r="A124" s="13" t="s">
        <v>1277</v>
      </c>
      <c r="B124" s="98">
        <v>1030700</v>
      </c>
    </row>
    <row r="125" spans="1:2" hidden="1">
      <c r="A125" s="13" t="s">
        <v>1278</v>
      </c>
      <c r="B125" s="98">
        <v>1964375</v>
      </c>
    </row>
    <row r="126" spans="1:2" hidden="1">
      <c r="A126" s="13" t="s">
        <v>1279</v>
      </c>
      <c r="B126" s="98">
        <v>1910</v>
      </c>
    </row>
    <row r="127" spans="1:2" hidden="1">
      <c r="A127" s="13" t="s">
        <v>1280</v>
      </c>
      <c r="B127" s="98">
        <v>702</v>
      </c>
    </row>
    <row r="128" spans="1:2" hidden="1">
      <c r="A128" s="13" t="s">
        <v>1281</v>
      </c>
      <c r="B128" s="98">
        <v>33851</v>
      </c>
    </row>
    <row r="129" spans="1:2" hidden="1">
      <c r="A129" s="13" t="s">
        <v>1282</v>
      </c>
      <c r="B129" s="98">
        <v>2</v>
      </c>
    </row>
    <row r="130" spans="1:2" hidden="1">
      <c r="A130" s="13" t="s">
        <v>1283</v>
      </c>
      <c r="B130" s="98">
        <v>1564116</v>
      </c>
    </row>
    <row r="131" spans="1:2" hidden="1">
      <c r="A131" s="13" t="s">
        <v>1284</v>
      </c>
      <c r="B131" s="98">
        <v>799380</v>
      </c>
    </row>
    <row r="132" spans="1:2" hidden="1">
      <c r="A132" s="13" t="s">
        <v>1285</v>
      </c>
      <c r="B132" s="98">
        <v>824292</v>
      </c>
    </row>
    <row r="133" spans="1:2" hidden="1">
      <c r="A133" s="13" t="s">
        <v>1286</v>
      </c>
      <c r="B133" s="98">
        <v>18575</v>
      </c>
    </row>
    <row r="134" spans="1:2" hidden="1">
      <c r="A134" s="13" t="s">
        <v>1287</v>
      </c>
      <c r="B134" s="98">
        <v>267710</v>
      </c>
    </row>
    <row r="135" spans="1:2" hidden="1">
      <c r="A135" s="13" t="s">
        <v>1288</v>
      </c>
      <c r="B135" s="98">
        <v>21</v>
      </c>
    </row>
    <row r="136" spans="1:2" hidden="1">
      <c r="A136" s="13" t="s">
        <v>1289</v>
      </c>
      <c r="B136" s="98">
        <v>147181</v>
      </c>
    </row>
    <row r="137" spans="1:2" hidden="1">
      <c r="A137" s="13" t="s">
        <v>1290</v>
      </c>
      <c r="B137" s="98">
        <v>923768</v>
      </c>
    </row>
    <row r="138" spans="1:2" hidden="1">
      <c r="A138" s="13" t="s">
        <v>1291</v>
      </c>
      <c r="B138" s="98">
        <v>130370</v>
      </c>
    </row>
    <row r="139" spans="1:2" hidden="1">
      <c r="A139" s="13" t="s">
        <v>1292</v>
      </c>
      <c r="B139" s="98">
        <v>260</v>
      </c>
    </row>
    <row r="140" spans="1:2" hidden="1">
      <c r="A140" s="13" t="s">
        <v>1293</v>
      </c>
      <c r="B140" s="98">
        <v>323802</v>
      </c>
    </row>
    <row r="141" spans="1:2" hidden="1">
      <c r="A141" s="13" t="s">
        <v>1294</v>
      </c>
      <c r="B141" s="98">
        <v>41543</v>
      </c>
    </row>
    <row r="142" spans="1:2" hidden="1">
      <c r="A142" s="13" t="s">
        <v>1295</v>
      </c>
      <c r="B142" s="98">
        <v>309500</v>
      </c>
    </row>
    <row r="143" spans="1:2" hidden="1">
      <c r="A143" s="13" t="s">
        <v>1296</v>
      </c>
      <c r="B143" s="98">
        <v>796095</v>
      </c>
    </row>
    <row r="144" spans="1:2" hidden="1">
      <c r="A144" s="13" t="s">
        <v>1297</v>
      </c>
      <c r="B144" s="98">
        <v>459</v>
      </c>
    </row>
    <row r="145" spans="1:2" hidden="1">
      <c r="A145" s="13" t="s">
        <v>1298</v>
      </c>
      <c r="B145" s="98">
        <v>75420</v>
      </c>
    </row>
    <row r="146" spans="1:2" hidden="1">
      <c r="A146" s="13" t="s">
        <v>1299</v>
      </c>
      <c r="B146" s="98">
        <v>462840</v>
      </c>
    </row>
    <row r="147" spans="1:2" hidden="1">
      <c r="A147" s="13" t="s">
        <v>1300</v>
      </c>
      <c r="B147" s="98">
        <v>406752</v>
      </c>
    </row>
    <row r="148" spans="1:2" hidden="1">
      <c r="A148" s="13" t="s">
        <v>1301</v>
      </c>
      <c r="B148" s="98">
        <v>1219090</v>
      </c>
    </row>
    <row r="149" spans="1:2" hidden="1">
      <c r="A149" s="13" t="s">
        <v>1302</v>
      </c>
      <c r="B149" s="98">
        <v>99720</v>
      </c>
    </row>
    <row r="150" spans="1:2" hidden="1">
      <c r="A150" s="13" t="s">
        <v>1303</v>
      </c>
      <c r="B150" s="98">
        <v>92090</v>
      </c>
    </row>
    <row r="151" spans="1:2" hidden="1">
      <c r="A151" s="13" t="s">
        <v>1304</v>
      </c>
      <c r="B151" s="98">
        <v>643801</v>
      </c>
    </row>
    <row r="152" spans="1:2" hidden="1">
      <c r="A152" s="13" t="s">
        <v>1305</v>
      </c>
      <c r="B152" s="98">
        <v>4167</v>
      </c>
    </row>
    <row r="153" spans="1:2" hidden="1">
      <c r="A153" s="13" t="s">
        <v>1306</v>
      </c>
      <c r="B153" s="98">
        <v>13790</v>
      </c>
    </row>
    <row r="154" spans="1:2" hidden="1">
      <c r="A154" s="13" t="s">
        <v>1307</v>
      </c>
      <c r="B154" s="98">
        <v>28051</v>
      </c>
    </row>
    <row r="155" spans="1:2" hidden="1">
      <c r="A155" s="13" t="s">
        <v>1308</v>
      </c>
      <c r="B155" s="98">
        <v>26338</v>
      </c>
    </row>
    <row r="156" spans="1:2" hidden="1">
      <c r="A156" s="13" t="s">
        <v>1309</v>
      </c>
      <c r="B156" s="98">
        <v>238391</v>
      </c>
    </row>
    <row r="157" spans="1:2" hidden="1">
      <c r="A157" s="13" t="s">
        <v>1310</v>
      </c>
      <c r="B157" s="98">
        <v>17098242</v>
      </c>
    </row>
    <row r="158" spans="1:2" hidden="1">
      <c r="A158" s="13" t="s">
        <v>1311</v>
      </c>
      <c r="B158" s="98">
        <v>14874</v>
      </c>
    </row>
    <row r="159" spans="1:2" hidden="1">
      <c r="A159" s="13" t="s">
        <v>1312</v>
      </c>
      <c r="B159" s="98">
        <v>28896</v>
      </c>
    </row>
    <row r="160" spans="1:2" hidden="1">
      <c r="A160" s="13" t="s">
        <v>1313</v>
      </c>
      <c r="B160" s="98">
        <v>21041</v>
      </c>
    </row>
    <row r="161" spans="1:2" hidden="1">
      <c r="A161" s="13" t="s">
        <v>1314</v>
      </c>
      <c r="B161" s="98">
        <v>2831</v>
      </c>
    </row>
    <row r="162" spans="1:2" hidden="1">
      <c r="A162" s="13" t="s">
        <v>1315</v>
      </c>
      <c r="B162" s="98">
        <v>61</v>
      </c>
    </row>
    <row r="163" spans="1:2" hidden="1">
      <c r="A163" s="13" t="s">
        <v>1316</v>
      </c>
      <c r="B163" s="98">
        <v>964</v>
      </c>
    </row>
    <row r="164" spans="1:2" hidden="1">
      <c r="A164" s="13" t="s">
        <v>1317</v>
      </c>
      <c r="B164" s="98">
        <v>2149690</v>
      </c>
    </row>
    <row r="165" spans="1:2" hidden="1">
      <c r="A165" s="13" t="s">
        <v>1318</v>
      </c>
      <c r="B165" s="98">
        <v>455</v>
      </c>
    </row>
    <row r="166" spans="1:2" hidden="1">
      <c r="A166" s="13" t="s">
        <v>1320</v>
      </c>
      <c r="B166" s="98">
        <v>196722</v>
      </c>
    </row>
    <row r="167" spans="1:2" hidden="1">
      <c r="A167" s="13" t="s">
        <v>1321</v>
      </c>
      <c r="B167" s="98">
        <v>261</v>
      </c>
    </row>
    <row r="168" spans="1:2" hidden="1">
      <c r="A168" s="13" t="s">
        <v>1322</v>
      </c>
      <c r="B168" s="98">
        <v>616</v>
      </c>
    </row>
    <row r="169" spans="1:2" hidden="1">
      <c r="A169" s="13" t="s">
        <v>1323</v>
      </c>
      <c r="B169" s="98">
        <v>389</v>
      </c>
    </row>
    <row r="170" spans="1:2" hidden="1">
      <c r="A170" s="13" t="s">
        <v>1324</v>
      </c>
      <c r="B170" s="98">
        <v>77474</v>
      </c>
    </row>
    <row r="171" spans="1:2" hidden="1">
      <c r="A171" s="13" t="s">
        <v>1325</v>
      </c>
      <c r="B171" s="98">
        <v>120538</v>
      </c>
    </row>
    <row r="172" spans="1:2" hidden="1">
      <c r="A172" s="13" t="s">
        <v>1326</v>
      </c>
      <c r="B172" s="98">
        <v>71740</v>
      </c>
    </row>
    <row r="173" spans="1:2" hidden="1">
      <c r="A173" s="13" t="s">
        <v>1327</v>
      </c>
      <c r="B173" s="98">
        <v>697</v>
      </c>
    </row>
    <row r="174" spans="1:2" hidden="1">
      <c r="A174" s="13" t="s">
        <v>1328</v>
      </c>
      <c r="B174" s="98">
        <v>185180</v>
      </c>
    </row>
    <row r="175" spans="1:2" hidden="1">
      <c r="A175" s="13" t="s">
        <v>1329</v>
      </c>
      <c r="B175" s="98">
        <v>49035</v>
      </c>
    </row>
    <row r="176" spans="1:2" hidden="1">
      <c r="A176" s="13" t="s">
        <v>1330</v>
      </c>
      <c r="B176" s="98">
        <v>20273</v>
      </c>
    </row>
    <row r="177" spans="1:2" hidden="1">
      <c r="A177" s="13" t="s">
        <v>1331</v>
      </c>
      <c r="B177" s="98">
        <v>637657</v>
      </c>
    </row>
    <row r="178" spans="1:2">
      <c r="A178" s="13" t="s">
        <v>1332</v>
      </c>
      <c r="B178" s="98">
        <v>65610</v>
      </c>
    </row>
    <row r="179" spans="1:2" hidden="1">
      <c r="A179" s="13" t="s">
        <v>1333</v>
      </c>
      <c r="B179" s="98">
        <v>1861484</v>
      </c>
    </row>
    <row r="180" spans="1:2" hidden="1">
      <c r="A180" s="13" t="s">
        <v>1334</v>
      </c>
      <c r="B180" s="98">
        <v>338145</v>
      </c>
    </row>
    <row r="181" spans="1:2" hidden="1">
      <c r="A181" s="13" t="s">
        <v>1335</v>
      </c>
      <c r="B181" s="98">
        <v>163820</v>
      </c>
    </row>
    <row r="182" spans="1:2" hidden="1">
      <c r="A182" s="13" t="s">
        <v>1336</v>
      </c>
      <c r="B182" s="98">
        <v>17364</v>
      </c>
    </row>
    <row r="183" spans="1:2" hidden="1">
      <c r="A183" s="13" t="s">
        <v>1337</v>
      </c>
      <c r="B183" s="98">
        <v>450295</v>
      </c>
    </row>
    <row r="184" spans="1:2" hidden="1">
      <c r="A184" s="13" t="s">
        <v>1338</v>
      </c>
      <c r="B184" s="98">
        <v>41277</v>
      </c>
    </row>
    <row r="185" spans="1:2" hidden="1">
      <c r="A185" s="13" t="s">
        <v>1364</v>
      </c>
      <c r="B185" s="26">
        <v>0.44</v>
      </c>
    </row>
    <row r="186" spans="1:2" hidden="1">
      <c r="A186" s="13" t="s">
        <v>1340</v>
      </c>
      <c r="B186" s="98">
        <v>143100</v>
      </c>
    </row>
    <row r="187" spans="1:2" hidden="1">
      <c r="A187" s="13" t="s">
        <v>1341</v>
      </c>
      <c r="B187" s="98">
        <v>513120</v>
      </c>
    </row>
    <row r="188" spans="1:2" hidden="1">
      <c r="A188" s="13" t="s">
        <v>1342</v>
      </c>
      <c r="B188" s="98">
        <v>35980</v>
      </c>
    </row>
    <row r="189" spans="1:2" hidden="1">
      <c r="A189" s="13" t="s">
        <v>1343</v>
      </c>
      <c r="B189" s="98">
        <v>947300</v>
      </c>
    </row>
    <row r="190" spans="1:2" hidden="1">
      <c r="A190" s="13" t="s">
        <v>1344</v>
      </c>
      <c r="B190" s="98">
        <v>56785</v>
      </c>
    </row>
    <row r="191" spans="1:2" hidden="1">
      <c r="A191" s="13" t="s">
        <v>1345</v>
      </c>
      <c r="B191" s="98">
        <v>747</v>
      </c>
    </row>
    <row r="192" spans="1:2" hidden="1">
      <c r="A192" s="13" t="s">
        <v>1346</v>
      </c>
      <c r="B192" s="98">
        <v>5128</v>
      </c>
    </row>
    <row r="193" spans="1:2" hidden="1">
      <c r="A193" s="13" t="s">
        <v>1347</v>
      </c>
      <c r="B193" s="98">
        <v>163610</v>
      </c>
    </row>
    <row r="194" spans="1:2" hidden="1">
      <c r="A194" s="13" t="s">
        <v>1348</v>
      </c>
      <c r="B194" s="98">
        <v>783562</v>
      </c>
    </row>
    <row r="195" spans="1:2" hidden="1">
      <c r="A195" s="13" t="s">
        <v>1349</v>
      </c>
      <c r="B195" s="98">
        <v>488100</v>
      </c>
    </row>
    <row r="196" spans="1:2" hidden="1">
      <c r="A196" s="13" t="s">
        <v>1350</v>
      </c>
      <c r="B196" s="98">
        <v>26</v>
      </c>
    </row>
    <row r="197" spans="1:2" hidden="1">
      <c r="A197" s="13" t="s">
        <v>1351</v>
      </c>
      <c r="B197" s="98">
        <v>241038</v>
      </c>
    </row>
    <row r="198" spans="1:2" hidden="1">
      <c r="A198" s="13" t="s">
        <v>1352</v>
      </c>
      <c r="B198" s="98">
        <v>603550</v>
      </c>
    </row>
    <row r="199" spans="1:2" hidden="1">
      <c r="A199" s="13" t="s">
        <v>1353</v>
      </c>
      <c r="B199" s="98">
        <v>176215</v>
      </c>
    </row>
    <row r="200" spans="1:2" hidden="1">
      <c r="A200" s="13" t="s">
        <v>1354</v>
      </c>
      <c r="B200" s="98">
        <v>447400</v>
      </c>
    </row>
    <row r="201" spans="1:2" hidden="1">
      <c r="A201" s="13" t="s">
        <v>1356</v>
      </c>
      <c r="B201" s="98">
        <v>266000</v>
      </c>
    </row>
    <row r="202" spans="1:2" hidden="1">
      <c r="A202" s="13" t="s">
        <v>1357</v>
      </c>
      <c r="B202" s="98">
        <v>912050</v>
      </c>
    </row>
    <row r="203" spans="1:2" hidden="1">
      <c r="A203" s="13" t="s">
        <v>1358</v>
      </c>
      <c r="B203" s="98">
        <v>93028</v>
      </c>
    </row>
    <row r="204" spans="1:2" hidden="1">
      <c r="A204" s="13" t="s">
        <v>1359</v>
      </c>
      <c r="B204" s="98">
        <v>331210</v>
      </c>
    </row>
    <row r="205" spans="1:2" hidden="1">
      <c r="A205" s="13" t="s">
        <v>1360</v>
      </c>
      <c r="B205" s="98">
        <v>357022</v>
      </c>
    </row>
    <row r="206" spans="1:2" hidden="1">
      <c r="A206" s="13" t="s">
        <v>1361</v>
      </c>
      <c r="B206" s="98">
        <v>4033</v>
      </c>
    </row>
    <row r="207" spans="1:2" hidden="1">
      <c r="A207" s="13" t="s">
        <v>1362</v>
      </c>
      <c r="B207" s="98">
        <v>752618</v>
      </c>
    </row>
    <row r="208" spans="1:2" hidden="1">
      <c r="A208" s="13" t="s">
        <v>1363</v>
      </c>
      <c r="B208" s="98">
        <v>390757</v>
      </c>
    </row>
  </sheetData>
  <autoFilter ref="A3:B208" xr:uid="{00000000-0009-0000-0000-00002B000000}">
    <filterColumn colId="1">
      <customFilters and="1">
        <customFilter operator="greaterThanOrEqual" val="60000"/>
        <customFilter operator="lessThanOrEqual" val="70000"/>
      </customFilters>
    </filterColumn>
  </autoFilter>
  <pageMargins left="0.98425196850393704" right="0.59055118110236227" top="0.78740157480314965" bottom="0.78740157480314965" header="0.31496062992125984" footer="0.31496062992125984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/>
  <dimension ref="A1:K38"/>
  <sheetViews>
    <sheetView workbookViewId="0">
      <selection sqref="A1:B1"/>
    </sheetView>
  </sheetViews>
  <sheetFormatPr defaultColWidth="9.140625" defaultRowHeight="12.6"/>
  <cols>
    <col min="1" max="1" width="18.5703125" style="9" customWidth="1"/>
    <col min="2" max="2" width="17.85546875" style="9" customWidth="1"/>
    <col min="3" max="3" width="13.140625" style="9" customWidth="1"/>
    <col min="4" max="4" width="15" style="9" customWidth="1"/>
    <col min="5" max="5" width="11.85546875" style="9" customWidth="1"/>
    <col min="6" max="6" width="9.140625" style="9"/>
    <col min="7" max="7" width="81.5703125" style="9" customWidth="1"/>
    <col min="8" max="16384" width="9.140625" style="9"/>
  </cols>
  <sheetData>
    <row r="1" spans="1:11" ht="14.45">
      <c r="A1" s="137" t="s">
        <v>53</v>
      </c>
      <c r="B1" s="137"/>
      <c r="G1" t="s">
        <v>1365</v>
      </c>
      <c r="H1"/>
    </row>
    <row r="2" spans="1:11" ht="14.45">
      <c r="G2" t="s">
        <v>1366</v>
      </c>
      <c r="H2"/>
    </row>
    <row r="3" spans="1:11" ht="53.25" customHeight="1">
      <c r="A3" s="101" t="s">
        <v>1367</v>
      </c>
      <c r="B3" s="101" t="s">
        <v>1368</v>
      </c>
      <c r="C3" s="101" t="s">
        <v>1369</v>
      </c>
      <c r="D3" s="101" t="s">
        <v>1370</v>
      </c>
      <c r="E3" s="101" t="s">
        <v>1371</v>
      </c>
      <c r="G3" s="107" t="s">
        <v>164</v>
      </c>
      <c r="H3"/>
    </row>
    <row r="4" spans="1:11" ht="14.45">
      <c r="A4" s="13" t="s">
        <v>337</v>
      </c>
      <c r="B4" s="13" t="s">
        <v>1372</v>
      </c>
      <c r="C4" s="65">
        <v>42017</v>
      </c>
      <c r="D4" s="13">
        <v>23</v>
      </c>
      <c r="E4" s="13"/>
      <c r="G4" t="s">
        <v>399</v>
      </c>
      <c r="H4"/>
    </row>
    <row r="5" spans="1:11" ht="14.45">
      <c r="A5" s="13" t="s">
        <v>345</v>
      </c>
      <c r="B5" s="13" t="s">
        <v>1373</v>
      </c>
      <c r="C5" s="65">
        <v>42020</v>
      </c>
      <c r="D5" s="13">
        <v>10</v>
      </c>
      <c r="E5" s="13" t="s">
        <v>1374</v>
      </c>
      <c r="G5" t="s">
        <v>1142</v>
      </c>
      <c r="H5"/>
    </row>
    <row r="6" spans="1:11" ht="14.45">
      <c r="A6" s="13" t="s">
        <v>1375</v>
      </c>
      <c r="B6" s="13" t="s">
        <v>1373</v>
      </c>
      <c r="C6" s="65">
        <v>42020</v>
      </c>
      <c r="D6" s="13">
        <v>12</v>
      </c>
      <c r="E6" s="13"/>
      <c r="G6" t="s">
        <v>1376</v>
      </c>
      <c r="H6"/>
    </row>
    <row r="7" spans="1:11" ht="14.45">
      <c r="A7" s="13" t="s">
        <v>1377</v>
      </c>
      <c r="B7" s="13" t="s">
        <v>1372</v>
      </c>
      <c r="C7" s="65">
        <v>42020</v>
      </c>
      <c r="D7" s="13">
        <v>15</v>
      </c>
      <c r="E7" s="13"/>
      <c r="G7" s="110" t="s">
        <v>1378</v>
      </c>
      <c r="H7" s="110"/>
      <c r="I7" s="113"/>
      <c r="J7" s="113"/>
      <c r="K7" s="113"/>
    </row>
    <row r="8" spans="1:11" ht="14.45">
      <c r="A8" s="13" t="s">
        <v>1379</v>
      </c>
      <c r="B8" s="13" t="s">
        <v>1380</v>
      </c>
      <c r="C8" s="65">
        <v>42021</v>
      </c>
      <c r="D8" s="13">
        <v>18</v>
      </c>
      <c r="E8" s="13"/>
      <c r="G8" s="110" t="s">
        <v>1381</v>
      </c>
      <c r="H8" s="110"/>
      <c r="I8" s="113"/>
      <c r="J8" s="113"/>
      <c r="K8" s="113"/>
    </row>
    <row r="9" spans="1:11" ht="14.45">
      <c r="A9" s="13" t="s">
        <v>1382</v>
      </c>
      <c r="B9" s="13" t="s">
        <v>1383</v>
      </c>
      <c r="C9" s="65">
        <v>42021</v>
      </c>
      <c r="D9" s="13">
        <v>11</v>
      </c>
      <c r="E9" s="13"/>
      <c r="G9" s="110" t="s">
        <v>1384</v>
      </c>
      <c r="H9" s="110"/>
      <c r="I9" s="113"/>
      <c r="J9" s="113"/>
      <c r="K9" s="113"/>
    </row>
    <row r="10" spans="1:11" ht="14.45">
      <c r="A10" s="13" t="s">
        <v>1385</v>
      </c>
      <c r="B10" s="13" t="s">
        <v>1386</v>
      </c>
      <c r="C10" s="65">
        <v>42021</v>
      </c>
      <c r="D10" s="13">
        <v>21</v>
      </c>
      <c r="E10" s="13"/>
      <c r="G10" s="110" t="s">
        <v>1387</v>
      </c>
      <c r="H10" s="110"/>
      <c r="I10" s="113"/>
      <c r="J10" s="113"/>
      <c r="K10" s="113"/>
    </row>
    <row r="11" spans="1:11" ht="14.45">
      <c r="A11" s="13" t="s">
        <v>1388</v>
      </c>
      <c r="B11" s="13" t="s">
        <v>1386</v>
      </c>
      <c r="C11" s="65">
        <v>42021</v>
      </c>
      <c r="D11" s="13">
        <v>19</v>
      </c>
      <c r="E11" s="13"/>
      <c r="G11" s="110" t="s">
        <v>1389</v>
      </c>
      <c r="H11" s="110"/>
      <c r="I11" s="113"/>
      <c r="J11" s="113"/>
      <c r="K11" s="113"/>
    </row>
    <row r="12" spans="1:11" ht="14.45">
      <c r="A12" s="13" t="s">
        <v>343</v>
      </c>
      <c r="B12" s="13" t="s">
        <v>1372</v>
      </c>
      <c r="C12" s="65">
        <v>42024</v>
      </c>
      <c r="D12" s="13">
        <v>12</v>
      </c>
      <c r="E12" s="13"/>
      <c r="G12" s="111" t="s">
        <v>178</v>
      </c>
      <c r="H12" s="110"/>
      <c r="I12" s="113"/>
      <c r="J12" s="113"/>
      <c r="K12" s="113"/>
    </row>
    <row r="13" spans="1:11" ht="14.45">
      <c r="A13" s="13" t="s">
        <v>1390</v>
      </c>
      <c r="B13" s="13" t="s">
        <v>1391</v>
      </c>
      <c r="C13" s="65">
        <v>42024</v>
      </c>
      <c r="D13" s="13">
        <v>11</v>
      </c>
      <c r="E13" s="13"/>
      <c r="G13" s="110" t="s">
        <v>1392</v>
      </c>
      <c r="H13" s="110"/>
      <c r="I13" s="113"/>
      <c r="J13" s="113"/>
      <c r="K13" s="113"/>
    </row>
    <row r="14" spans="1:11" ht="14.45">
      <c r="A14" s="13" t="s">
        <v>1393</v>
      </c>
      <c r="B14" s="13" t="s">
        <v>1391</v>
      </c>
      <c r="C14" s="65">
        <v>42024</v>
      </c>
      <c r="D14" s="13">
        <v>11</v>
      </c>
      <c r="E14" s="13"/>
      <c r="G14" s="110" t="s">
        <v>1394</v>
      </c>
      <c r="H14" s="110"/>
      <c r="I14" s="113"/>
      <c r="J14" s="113"/>
      <c r="K14" s="113"/>
    </row>
    <row r="15" spans="1:11" ht="14.45">
      <c r="A15" s="13" t="s">
        <v>1395</v>
      </c>
      <c r="B15" s="13" t="s">
        <v>1383</v>
      </c>
      <c r="C15" s="65">
        <v>42024</v>
      </c>
      <c r="D15" s="13">
        <v>15</v>
      </c>
      <c r="E15" s="13"/>
      <c r="G15" s="110" t="s">
        <v>1396</v>
      </c>
      <c r="H15" s="110"/>
      <c r="I15" s="113"/>
      <c r="J15" s="113"/>
      <c r="K15" s="113"/>
    </row>
    <row r="16" spans="1:11" ht="14.45">
      <c r="A16" s="13" t="s">
        <v>1397</v>
      </c>
      <c r="B16" s="13" t="s">
        <v>1383</v>
      </c>
      <c r="C16" s="65">
        <v>42024</v>
      </c>
      <c r="D16" s="13">
        <v>19</v>
      </c>
      <c r="E16" s="13"/>
      <c r="G16" s="110" t="s">
        <v>1398</v>
      </c>
      <c r="H16" s="110"/>
      <c r="I16" s="113"/>
      <c r="J16" s="113"/>
      <c r="K16" s="113"/>
    </row>
    <row r="17" spans="1:11" ht="14.45">
      <c r="A17" s="13" t="s">
        <v>1399</v>
      </c>
      <c r="B17" s="13" t="s">
        <v>1400</v>
      </c>
      <c r="C17" s="65">
        <v>42016</v>
      </c>
      <c r="D17" s="13">
        <v>20</v>
      </c>
      <c r="E17" s="13"/>
      <c r="G17" s="110" t="s">
        <v>1401</v>
      </c>
      <c r="H17" s="110"/>
      <c r="I17" s="113"/>
      <c r="J17" s="113"/>
      <c r="K17" s="113"/>
    </row>
    <row r="18" spans="1:11" ht="14.45">
      <c r="A18" s="13" t="s">
        <v>339</v>
      </c>
      <c r="B18" s="13" t="s">
        <v>1383</v>
      </c>
      <c r="C18" s="65">
        <v>42017</v>
      </c>
      <c r="D18" s="13">
        <v>17</v>
      </c>
      <c r="E18" s="13"/>
      <c r="G18" s="110" t="s">
        <v>1402</v>
      </c>
      <c r="H18" s="110"/>
      <c r="I18" s="113"/>
      <c r="J18" s="113"/>
      <c r="K18" s="113"/>
    </row>
    <row r="19" spans="1:11" ht="14.45">
      <c r="A19" s="13" t="s">
        <v>350</v>
      </c>
      <c r="B19" s="13" t="s">
        <v>1383</v>
      </c>
      <c r="C19" s="65">
        <v>42017</v>
      </c>
      <c r="D19" s="13">
        <v>18</v>
      </c>
      <c r="E19" s="13"/>
      <c r="G19" s="110" t="s">
        <v>1403</v>
      </c>
      <c r="H19" s="110"/>
      <c r="I19" s="113"/>
      <c r="J19" s="113"/>
      <c r="K19" s="113"/>
    </row>
    <row r="20" spans="1:11" ht="14.45">
      <c r="A20" s="13" t="s">
        <v>351</v>
      </c>
      <c r="B20" s="13" t="s">
        <v>1372</v>
      </c>
      <c r="C20" s="65">
        <v>42017</v>
      </c>
      <c r="D20" s="13">
        <v>16</v>
      </c>
      <c r="E20" s="13"/>
      <c r="G20" s="107" t="s">
        <v>101</v>
      </c>
      <c r="H20"/>
    </row>
    <row r="21" spans="1:11" ht="14.45">
      <c r="A21" s="13" t="s">
        <v>349</v>
      </c>
      <c r="B21" s="13" t="s">
        <v>1404</v>
      </c>
      <c r="C21" s="65">
        <v>42018</v>
      </c>
      <c r="D21" s="13">
        <v>15</v>
      </c>
      <c r="E21" s="13"/>
      <c r="G21" s="108" t="s">
        <v>103</v>
      </c>
      <c r="H21"/>
    </row>
    <row r="22" spans="1:11" ht="14.45">
      <c r="A22" s="13" t="s">
        <v>347</v>
      </c>
      <c r="B22" s="13" t="s">
        <v>1404</v>
      </c>
      <c r="C22" s="65">
        <v>42018</v>
      </c>
      <c r="D22" s="13">
        <v>22</v>
      </c>
      <c r="E22" s="13"/>
      <c r="G22" s="112" t="s">
        <v>1405</v>
      </c>
      <c r="H22" s="112">
        <v>2</v>
      </c>
    </row>
    <row r="23" spans="1:11" ht="14.45">
      <c r="A23" s="13" t="s">
        <v>341</v>
      </c>
      <c r="B23" s="13" t="s">
        <v>1386</v>
      </c>
      <c r="C23" s="65">
        <v>42018</v>
      </c>
      <c r="D23" s="13">
        <v>14</v>
      </c>
      <c r="E23" s="13"/>
      <c r="G23" s="112" t="s">
        <v>1406</v>
      </c>
      <c r="H23" s="112">
        <v>-1</v>
      </c>
    </row>
    <row r="24" spans="1:11" ht="14.45">
      <c r="A24" s="13" t="s">
        <v>353</v>
      </c>
      <c r="B24" s="13" t="s">
        <v>1380</v>
      </c>
      <c r="C24" s="65">
        <v>42019</v>
      </c>
      <c r="D24" s="13">
        <v>18</v>
      </c>
      <c r="E24" s="13"/>
      <c r="G24" s="112" t="s">
        <v>1407</v>
      </c>
      <c r="H24" s="112">
        <v>1</v>
      </c>
    </row>
    <row r="25" spans="1:11" ht="14.45">
      <c r="A25" s="13" t="s">
        <v>1408</v>
      </c>
      <c r="B25" s="13" t="s">
        <v>1400</v>
      </c>
      <c r="C25" s="65">
        <v>42019</v>
      </c>
      <c r="D25" s="13">
        <v>20</v>
      </c>
      <c r="E25" s="13"/>
      <c r="G25" s="112" t="s">
        <v>1409</v>
      </c>
      <c r="H25" s="112">
        <v>3</v>
      </c>
    </row>
    <row r="26" spans="1:11" ht="14.45">
      <c r="A26" s="13" t="s">
        <v>1410</v>
      </c>
      <c r="B26" s="13" t="s">
        <v>1400</v>
      </c>
      <c r="C26" s="65">
        <v>42019</v>
      </c>
      <c r="D26" s="13">
        <v>20</v>
      </c>
      <c r="E26" s="13"/>
      <c r="G26" s="112" t="s">
        <v>127</v>
      </c>
      <c r="H26" s="112"/>
    </row>
    <row r="27" spans="1:11" ht="14.45">
      <c r="A27" s="13" t="s">
        <v>1411</v>
      </c>
      <c r="B27" s="13" t="s">
        <v>1372</v>
      </c>
      <c r="C27" s="65">
        <v>42019</v>
      </c>
      <c r="D27" s="13">
        <v>16</v>
      </c>
      <c r="E27" s="13"/>
      <c r="G27" s="112" t="s">
        <v>1412</v>
      </c>
      <c r="H27" s="112">
        <v>2</v>
      </c>
    </row>
    <row r="28" spans="1:11" ht="14.45">
      <c r="A28" s="13" t="s">
        <v>1413</v>
      </c>
      <c r="B28" s="13" t="s">
        <v>1380</v>
      </c>
      <c r="C28" s="65">
        <v>42020</v>
      </c>
      <c r="D28" s="13">
        <v>18</v>
      </c>
      <c r="E28" s="13"/>
      <c r="G28" s="112" t="s">
        <v>1414</v>
      </c>
      <c r="H28" s="112">
        <v>-1</v>
      </c>
    </row>
    <row r="29" spans="1:11" ht="14.45">
      <c r="G29" s="112" t="s">
        <v>1415</v>
      </c>
      <c r="H29" s="112">
        <v>2</v>
      </c>
    </row>
    <row r="30" spans="1:11" ht="14.45">
      <c r="G30" s="112" t="s">
        <v>1159</v>
      </c>
      <c r="H30" s="112"/>
    </row>
    <row r="31" spans="1:11" ht="14.45">
      <c r="G31" s="112" t="s">
        <v>1416</v>
      </c>
      <c r="H31" s="112">
        <v>1</v>
      </c>
    </row>
    <row r="32" spans="1:11" ht="14.45">
      <c r="G32" s="112" t="s">
        <v>1417</v>
      </c>
      <c r="H32" s="112">
        <v>1</v>
      </c>
    </row>
    <row r="33" spans="7:8" ht="14.45">
      <c r="G33" s="112" t="s">
        <v>1418</v>
      </c>
      <c r="H33" s="112">
        <v>1</v>
      </c>
    </row>
    <row r="34" spans="7:8" ht="14.45">
      <c r="G34" s="112" t="s">
        <v>1419</v>
      </c>
      <c r="H34" s="112">
        <v>3</v>
      </c>
    </row>
    <row r="35" spans="7:8" ht="14.45">
      <c r="G35" s="112" t="s">
        <v>952</v>
      </c>
      <c r="H35" s="112"/>
    </row>
    <row r="36" spans="7:8" ht="14.45">
      <c r="G36" s="112" t="s">
        <v>1420</v>
      </c>
      <c r="H36" s="112">
        <v>1</v>
      </c>
    </row>
    <row r="37" spans="7:8" ht="14.45">
      <c r="G37" s="112" t="s">
        <v>1421</v>
      </c>
      <c r="H37" s="112">
        <v>2</v>
      </c>
    </row>
    <row r="38" spans="7:8" ht="14.45">
      <c r="G38" s="109" t="s">
        <v>1422</v>
      </c>
      <c r="H38"/>
    </row>
  </sheetData>
  <mergeCells count="1">
    <mergeCell ref="A1:B1"/>
  </mergeCells>
  <pageMargins left="0.98425196850393704" right="0.59055118110236227" top="0.78740157480314965" bottom="0.78740157480314965" header="0.31496062992125984" footer="0.31496062992125984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 filterMode="1"/>
  <dimension ref="A1:E28"/>
  <sheetViews>
    <sheetView workbookViewId="0">
      <selection activeCell="D36" sqref="D36"/>
    </sheetView>
  </sheetViews>
  <sheetFormatPr defaultColWidth="9.140625" defaultRowHeight="12.6"/>
  <cols>
    <col min="1" max="1" width="18.5703125" style="9" customWidth="1"/>
    <col min="2" max="2" width="17.85546875" style="9" customWidth="1"/>
    <col min="3" max="3" width="13.140625" style="9" customWidth="1"/>
    <col min="4" max="4" width="15" style="9" customWidth="1"/>
    <col min="5" max="5" width="11.85546875" style="9" customWidth="1"/>
    <col min="6" max="16384" width="9.140625" style="9"/>
  </cols>
  <sheetData>
    <row r="1" spans="1:5" ht="14.1">
      <c r="A1" s="137" t="s">
        <v>53</v>
      </c>
      <c r="B1" s="137"/>
    </row>
    <row r="3" spans="1:5" ht="39.75" customHeight="1">
      <c r="A3" s="101" t="s">
        <v>1367</v>
      </c>
      <c r="B3" s="101" t="s">
        <v>1368</v>
      </c>
      <c r="C3" s="101" t="s">
        <v>1369</v>
      </c>
      <c r="D3" s="101" t="s">
        <v>1370</v>
      </c>
      <c r="E3" s="101" t="s">
        <v>1371</v>
      </c>
    </row>
    <row r="4" spans="1:5">
      <c r="A4" s="13" t="s">
        <v>353</v>
      </c>
      <c r="B4" s="13" t="s">
        <v>1380</v>
      </c>
      <c r="C4" s="99">
        <v>42019</v>
      </c>
      <c r="D4" s="13">
        <v>18</v>
      </c>
      <c r="E4" s="99">
        <f t="shared" ref="E4:E28" si="0">SUM(C4:D4)</f>
        <v>42037</v>
      </c>
    </row>
    <row r="5" spans="1:5" hidden="1">
      <c r="A5" s="13" t="s">
        <v>345</v>
      </c>
      <c r="B5" s="13" t="s">
        <v>1373</v>
      </c>
      <c r="C5" s="99">
        <v>42020</v>
      </c>
      <c r="D5" s="13">
        <v>10</v>
      </c>
      <c r="E5" s="99">
        <f t="shared" si="0"/>
        <v>42030</v>
      </c>
    </row>
    <row r="6" spans="1:5" hidden="1">
      <c r="A6" s="13" t="s">
        <v>1375</v>
      </c>
      <c r="B6" s="13" t="s">
        <v>1373</v>
      </c>
      <c r="C6" s="99">
        <v>42020</v>
      </c>
      <c r="D6" s="13">
        <v>12</v>
      </c>
      <c r="E6" s="99">
        <f t="shared" si="0"/>
        <v>42032</v>
      </c>
    </row>
    <row r="7" spans="1:5" hidden="1">
      <c r="A7" s="13" t="s">
        <v>1377</v>
      </c>
      <c r="B7" s="13" t="s">
        <v>1372</v>
      </c>
      <c r="C7" s="99">
        <v>42020</v>
      </c>
      <c r="D7" s="13">
        <v>15</v>
      </c>
      <c r="E7" s="99">
        <f t="shared" si="0"/>
        <v>42035</v>
      </c>
    </row>
    <row r="8" spans="1:5">
      <c r="A8" s="13" t="s">
        <v>1413</v>
      </c>
      <c r="B8" s="13" t="s">
        <v>1380</v>
      </c>
      <c r="C8" s="99">
        <v>42020</v>
      </c>
      <c r="D8" s="13">
        <v>18</v>
      </c>
      <c r="E8" s="99">
        <f t="shared" si="0"/>
        <v>42038</v>
      </c>
    </row>
    <row r="9" spans="1:5" hidden="1">
      <c r="A9" s="13" t="s">
        <v>1382</v>
      </c>
      <c r="B9" s="13" t="s">
        <v>1383</v>
      </c>
      <c r="C9" s="99">
        <v>42021</v>
      </c>
      <c r="D9" s="13">
        <v>11</v>
      </c>
      <c r="E9" s="99">
        <f t="shared" si="0"/>
        <v>42032</v>
      </c>
    </row>
    <row r="10" spans="1:5" hidden="1">
      <c r="A10" s="13" t="s">
        <v>1385</v>
      </c>
      <c r="B10" s="13" t="s">
        <v>1386</v>
      </c>
      <c r="C10" s="99">
        <v>42021</v>
      </c>
      <c r="D10" s="13">
        <v>21</v>
      </c>
      <c r="E10" s="99">
        <f t="shared" si="0"/>
        <v>42042</v>
      </c>
    </row>
    <row r="11" spans="1:5">
      <c r="A11" s="13" t="s">
        <v>1379</v>
      </c>
      <c r="B11" s="13" t="s">
        <v>1380</v>
      </c>
      <c r="C11" s="99">
        <v>42021</v>
      </c>
      <c r="D11" s="13">
        <v>18</v>
      </c>
      <c r="E11" s="99">
        <f t="shared" si="0"/>
        <v>42039</v>
      </c>
    </row>
    <row r="12" spans="1:5" hidden="1">
      <c r="A12" s="13" t="s">
        <v>343</v>
      </c>
      <c r="B12" s="13" t="s">
        <v>1372</v>
      </c>
      <c r="C12" s="99">
        <v>42024</v>
      </c>
      <c r="D12" s="13">
        <v>12</v>
      </c>
      <c r="E12" s="99">
        <f t="shared" si="0"/>
        <v>42036</v>
      </c>
    </row>
    <row r="13" spans="1:5" hidden="1">
      <c r="A13" s="13" t="s">
        <v>1390</v>
      </c>
      <c r="B13" s="13" t="s">
        <v>1391</v>
      </c>
      <c r="C13" s="99">
        <v>42024</v>
      </c>
      <c r="D13" s="13">
        <v>11</v>
      </c>
      <c r="E13" s="99">
        <f t="shared" si="0"/>
        <v>42035</v>
      </c>
    </row>
    <row r="14" spans="1:5" hidden="1">
      <c r="A14" s="13" t="s">
        <v>1393</v>
      </c>
      <c r="B14" s="13" t="s">
        <v>1391</v>
      </c>
      <c r="C14" s="99">
        <v>42024</v>
      </c>
      <c r="D14" s="13">
        <v>11</v>
      </c>
      <c r="E14" s="99">
        <f t="shared" si="0"/>
        <v>42035</v>
      </c>
    </row>
    <row r="15" spans="1:5">
      <c r="A15" s="13" t="s">
        <v>1395</v>
      </c>
      <c r="B15" s="13" t="s">
        <v>1383</v>
      </c>
      <c r="C15" s="99">
        <v>42024</v>
      </c>
      <c r="D15" s="13">
        <v>15</v>
      </c>
      <c r="E15" s="99">
        <f t="shared" si="0"/>
        <v>42039</v>
      </c>
    </row>
    <row r="16" spans="1:5" hidden="1">
      <c r="A16" s="13" t="s">
        <v>1397</v>
      </c>
      <c r="B16" s="13" t="s">
        <v>1383</v>
      </c>
      <c r="C16" s="99">
        <v>42024</v>
      </c>
      <c r="D16" s="13">
        <v>19</v>
      </c>
      <c r="E16" s="99">
        <f t="shared" si="0"/>
        <v>42043</v>
      </c>
    </row>
    <row r="17" spans="1:5" hidden="1">
      <c r="A17" s="13" t="s">
        <v>1399</v>
      </c>
      <c r="B17" s="13" t="s">
        <v>1400</v>
      </c>
      <c r="C17" s="99">
        <v>42016</v>
      </c>
      <c r="D17" s="13">
        <v>20</v>
      </c>
      <c r="E17" s="99">
        <f t="shared" si="0"/>
        <v>42036</v>
      </c>
    </row>
    <row r="18" spans="1:5" hidden="1">
      <c r="A18" s="13" t="s">
        <v>339</v>
      </c>
      <c r="B18" s="13" t="s">
        <v>1383</v>
      </c>
      <c r="C18" s="99">
        <v>42017</v>
      </c>
      <c r="D18" s="13">
        <v>17</v>
      </c>
      <c r="E18" s="99">
        <f t="shared" si="0"/>
        <v>42034</v>
      </c>
    </row>
    <row r="19" spans="1:5" hidden="1">
      <c r="A19" s="13" t="s">
        <v>350</v>
      </c>
      <c r="B19" s="13" t="s">
        <v>1383</v>
      </c>
      <c r="C19" s="99">
        <v>42017</v>
      </c>
      <c r="D19" s="13">
        <v>18</v>
      </c>
      <c r="E19" s="99">
        <f t="shared" si="0"/>
        <v>42035</v>
      </c>
    </row>
    <row r="20" spans="1:5" hidden="1">
      <c r="A20" s="13" t="s">
        <v>351</v>
      </c>
      <c r="B20" s="13" t="s">
        <v>1372</v>
      </c>
      <c r="C20" s="99">
        <v>42017</v>
      </c>
      <c r="D20" s="13">
        <v>16</v>
      </c>
      <c r="E20" s="99">
        <f t="shared" si="0"/>
        <v>42033</v>
      </c>
    </row>
    <row r="21" spans="1:5" hidden="1">
      <c r="A21" s="13" t="s">
        <v>349</v>
      </c>
      <c r="B21" s="13" t="s">
        <v>1404</v>
      </c>
      <c r="C21" s="99">
        <v>42018</v>
      </c>
      <c r="D21" s="13">
        <v>15</v>
      </c>
      <c r="E21" s="99">
        <f t="shared" si="0"/>
        <v>42033</v>
      </c>
    </row>
    <row r="22" spans="1:5">
      <c r="A22" s="13" t="s">
        <v>1408</v>
      </c>
      <c r="B22" s="13" t="s">
        <v>1400</v>
      </c>
      <c r="C22" s="99">
        <v>42019</v>
      </c>
      <c r="D22" s="13">
        <v>20</v>
      </c>
      <c r="E22" s="99">
        <f t="shared" si="0"/>
        <v>42039</v>
      </c>
    </row>
    <row r="23" spans="1:5" hidden="1">
      <c r="A23" s="13" t="s">
        <v>341</v>
      </c>
      <c r="B23" s="13" t="s">
        <v>1386</v>
      </c>
      <c r="C23" s="99">
        <v>42018</v>
      </c>
      <c r="D23" s="13">
        <v>14</v>
      </c>
      <c r="E23" s="99">
        <f t="shared" si="0"/>
        <v>42032</v>
      </c>
    </row>
    <row r="24" spans="1:5">
      <c r="A24" s="13" t="s">
        <v>1410</v>
      </c>
      <c r="B24" s="13" t="s">
        <v>1400</v>
      </c>
      <c r="C24" s="99">
        <v>42019</v>
      </c>
      <c r="D24" s="13">
        <v>20</v>
      </c>
      <c r="E24" s="99">
        <f t="shared" si="0"/>
        <v>42039</v>
      </c>
    </row>
    <row r="25" spans="1:5">
      <c r="A25" s="13" t="s">
        <v>347</v>
      </c>
      <c r="B25" s="13" t="s">
        <v>1404</v>
      </c>
      <c r="C25" s="99">
        <v>42018</v>
      </c>
      <c r="D25" s="13">
        <v>22</v>
      </c>
      <c r="E25" s="99">
        <f t="shared" si="0"/>
        <v>42040</v>
      </c>
    </row>
    <row r="26" spans="1:5">
      <c r="A26" s="13" t="s">
        <v>1388</v>
      </c>
      <c r="B26" s="13" t="s">
        <v>1386</v>
      </c>
      <c r="C26" s="99">
        <v>42021</v>
      </c>
      <c r="D26" s="13">
        <v>19</v>
      </c>
      <c r="E26" s="99">
        <f t="shared" si="0"/>
        <v>42040</v>
      </c>
    </row>
    <row r="27" spans="1:5" hidden="1">
      <c r="A27" s="13" t="s">
        <v>1411</v>
      </c>
      <c r="B27" s="13" t="s">
        <v>1372</v>
      </c>
      <c r="C27" s="99">
        <v>42019</v>
      </c>
      <c r="D27" s="13">
        <v>16</v>
      </c>
      <c r="E27" s="99">
        <f t="shared" si="0"/>
        <v>42035</v>
      </c>
    </row>
    <row r="28" spans="1:5">
      <c r="A28" s="13" t="s">
        <v>337</v>
      </c>
      <c r="B28" s="13" t="s">
        <v>1372</v>
      </c>
      <c r="C28" s="99">
        <v>42017</v>
      </c>
      <c r="D28" s="13">
        <v>23</v>
      </c>
      <c r="E28" s="99">
        <f t="shared" si="0"/>
        <v>42040</v>
      </c>
    </row>
  </sheetData>
  <autoFilter ref="A3:E28" xr:uid="{00000000-0009-0000-0000-00002D000000}">
    <filterColumn colId="4">
      <customFilters and="1">
        <customFilter operator="greaterThanOrEqual" val="42037"/>
        <customFilter operator="lessThanOrEqual" val="42040"/>
      </customFilters>
    </filterColumn>
    <sortState xmlns:xlrd2="http://schemas.microsoft.com/office/spreadsheetml/2017/richdata2" ref="A4:E28">
      <sortCondition ref="E4:E28"/>
      <sortCondition ref="B4:B28"/>
    </sortState>
  </autoFilter>
  <mergeCells count="1">
    <mergeCell ref="A1:B1"/>
  </mergeCells>
  <pageMargins left="0.98425196850393704" right="0.59055118110236227" top="0.78740157480314965" bottom="0.78740157480314965" header="0.31496062992125984" footer="0.31496062992125984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0"/>
  <dimension ref="A1:H106"/>
  <sheetViews>
    <sheetView workbookViewId="0">
      <selection sqref="A1:B1"/>
    </sheetView>
  </sheetViews>
  <sheetFormatPr defaultColWidth="9.140625" defaultRowHeight="12.6"/>
  <cols>
    <col min="1" max="1" width="21.42578125" style="9" customWidth="1"/>
    <col min="2" max="2" width="19.42578125" style="9" customWidth="1"/>
    <col min="3" max="3" width="16.7109375" style="9" customWidth="1"/>
    <col min="4" max="4" width="5.7109375" style="9" customWidth="1"/>
    <col min="5" max="5" width="73.85546875" style="9" customWidth="1"/>
    <col min="6" max="16384" width="9.140625" style="9"/>
  </cols>
  <sheetData>
    <row r="1" spans="1:8" ht="14.45">
      <c r="A1" s="137" t="s">
        <v>1423</v>
      </c>
      <c r="B1" s="137"/>
      <c r="E1" t="s">
        <v>1424</v>
      </c>
      <c r="F1"/>
    </row>
    <row r="2" spans="1:8" ht="14.45">
      <c r="E2" s="107" t="s">
        <v>164</v>
      </c>
      <c r="F2"/>
    </row>
    <row r="3" spans="1:8" ht="28.5" customHeight="1">
      <c r="A3" s="101" t="s">
        <v>1425</v>
      </c>
      <c r="B3" s="101" t="s">
        <v>1426</v>
      </c>
      <c r="C3" s="101" t="s">
        <v>166</v>
      </c>
      <c r="E3" t="s">
        <v>1427</v>
      </c>
      <c r="F3"/>
    </row>
    <row r="4" spans="1:8" ht="14.45">
      <c r="A4" s="13" t="s">
        <v>1428</v>
      </c>
      <c r="B4" s="13">
        <v>101</v>
      </c>
      <c r="C4" s="19">
        <v>57281</v>
      </c>
      <c r="D4" s="17"/>
      <c r="E4" t="s">
        <v>135</v>
      </c>
      <c r="F4"/>
    </row>
    <row r="5" spans="1:8" ht="14.45">
      <c r="A5" s="13" t="s">
        <v>1429</v>
      </c>
      <c r="B5" s="13">
        <v>108</v>
      </c>
      <c r="C5" s="19">
        <v>10196</v>
      </c>
      <c r="D5" s="17"/>
      <c r="E5" t="s">
        <v>1430</v>
      </c>
      <c r="F5"/>
    </row>
    <row r="6" spans="1:8" ht="14.45">
      <c r="A6" s="13" t="s">
        <v>1431</v>
      </c>
      <c r="B6" s="13">
        <v>92</v>
      </c>
      <c r="C6" s="19">
        <v>2525</v>
      </c>
      <c r="D6" s="17"/>
      <c r="E6" s="110" t="s">
        <v>1432</v>
      </c>
      <c r="F6" s="110"/>
      <c r="G6" s="113"/>
      <c r="H6" s="113"/>
    </row>
    <row r="7" spans="1:8" ht="14.45">
      <c r="A7" s="13" t="s">
        <v>1433</v>
      </c>
      <c r="B7" s="13">
        <v>202</v>
      </c>
      <c r="C7" s="19">
        <v>11903</v>
      </c>
      <c r="D7" s="17"/>
      <c r="E7" s="110" t="s">
        <v>1434</v>
      </c>
      <c r="F7" s="110"/>
      <c r="G7" s="113"/>
      <c r="H7" s="113"/>
    </row>
    <row r="8" spans="1:8" ht="14.45">
      <c r="A8" s="13" t="s">
        <v>1435</v>
      </c>
      <c r="B8" s="13">
        <v>128</v>
      </c>
      <c r="C8" s="19">
        <v>14128</v>
      </c>
      <c r="D8" s="17"/>
      <c r="E8" s="110" t="s">
        <v>1436</v>
      </c>
      <c r="F8" s="110"/>
      <c r="G8" s="113"/>
      <c r="H8" s="113"/>
    </row>
    <row r="9" spans="1:8" ht="14.45">
      <c r="A9" s="13" t="s">
        <v>1437</v>
      </c>
      <c r="B9" s="13">
        <v>48</v>
      </c>
      <c r="C9" s="19">
        <v>11699</v>
      </c>
      <c r="D9" s="17"/>
      <c r="E9" s="110" t="s">
        <v>1438</v>
      </c>
      <c r="F9" s="110"/>
      <c r="G9" s="113"/>
      <c r="H9" s="113"/>
    </row>
    <row r="10" spans="1:8" ht="14.45">
      <c r="A10" s="13" t="s">
        <v>944</v>
      </c>
      <c r="B10" s="13">
        <v>291</v>
      </c>
      <c r="C10" s="19">
        <v>14945</v>
      </c>
      <c r="D10" s="17"/>
      <c r="E10" s="111" t="s">
        <v>178</v>
      </c>
      <c r="F10" s="110"/>
      <c r="G10" s="113"/>
      <c r="H10" s="113"/>
    </row>
    <row r="11" spans="1:8" ht="14.45">
      <c r="A11" s="13" t="s">
        <v>1439</v>
      </c>
      <c r="B11" s="13">
        <v>110</v>
      </c>
      <c r="C11" s="13">
        <v>5772</v>
      </c>
      <c r="D11" s="17"/>
      <c r="E11" s="110" t="s">
        <v>1440</v>
      </c>
      <c r="F11" s="110"/>
      <c r="G11" s="113"/>
      <c r="H11" s="113"/>
    </row>
    <row r="12" spans="1:8" ht="14.45">
      <c r="A12" s="13" t="s">
        <v>1441</v>
      </c>
      <c r="B12" s="13">
        <v>100</v>
      </c>
      <c r="C12" s="19">
        <v>29679</v>
      </c>
      <c r="D12" s="17"/>
      <c r="E12" s="110" t="s">
        <v>1442</v>
      </c>
      <c r="F12" s="110"/>
      <c r="G12" s="113"/>
      <c r="H12" s="113"/>
    </row>
    <row r="13" spans="1:8" ht="14.45">
      <c r="A13" s="13" t="s">
        <v>1443</v>
      </c>
      <c r="B13" s="13">
        <v>231</v>
      </c>
      <c r="C13" s="19">
        <v>9470</v>
      </c>
      <c r="D13" s="17"/>
      <c r="E13" s="110" t="s">
        <v>1444</v>
      </c>
      <c r="F13" s="110"/>
      <c r="G13" s="113"/>
      <c r="H13" s="113"/>
    </row>
    <row r="14" spans="1:8" ht="14.45">
      <c r="A14" s="13" t="s">
        <v>951</v>
      </c>
      <c r="B14" s="13">
        <v>186</v>
      </c>
      <c r="C14" s="19">
        <v>10944</v>
      </c>
      <c r="D14" s="17"/>
      <c r="E14" s="110" t="s">
        <v>1445</v>
      </c>
      <c r="F14" s="110"/>
      <c r="G14" s="113"/>
      <c r="H14" s="113"/>
    </row>
    <row r="15" spans="1:8" ht="14.45">
      <c r="A15" s="13" t="s">
        <v>1446</v>
      </c>
      <c r="B15" s="13">
        <v>69</v>
      </c>
      <c r="C15" s="19">
        <v>8340</v>
      </c>
      <c r="D15" s="17"/>
      <c r="E15" s="110" t="s">
        <v>1447</v>
      </c>
      <c r="F15" s="110"/>
      <c r="G15" s="113"/>
      <c r="H15" s="113"/>
    </row>
    <row r="16" spans="1:8" ht="14.45">
      <c r="A16" s="13" t="s">
        <v>1055</v>
      </c>
      <c r="B16" s="13">
        <v>101</v>
      </c>
      <c r="C16" s="19">
        <v>306888</v>
      </c>
      <c r="D16" s="17"/>
      <c r="E16" s="110" t="s">
        <v>1448</v>
      </c>
      <c r="F16" s="110"/>
      <c r="G16" s="113"/>
      <c r="H16" s="113"/>
    </row>
    <row r="17" spans="1:8" ht="14.45">
      <c r="A17" s="13" t="s">
        <v>1449</v>
      </c>
      <c r="B17" s="13">
        <v>130</v>
      </c>
      <c r="C17" s="19">
        <v>25971</v>
      </c>
      <c r="D17" s="17"/>
      <c r="E17" s="110" t="s">
        <v>1450</v>
      </c>
      <c r="F17" s="110"/>
      <c r="G17" s="113"/>
      <c r="H17" s="113"/>
    </row>
    <row r="18" spans="1:8" ht="14.45">
      <c r="A18" s="13" t="s">
        <v>1451</v>
      </c>
      <c r="B18" s="13">
        <v>224</v>
      </c>
      <c r="C18" s="19">
        <v>8996</v>
      </c>
      <c r="D18" s="17"/>
      <c r="E18" s="110" t="s">
        <v>1452</v>
      </c>
      <c r="F18" s="110"/>
      <c r="G18" s="113"/>
      <c r="H18" s="113"/>
    </row>
    <row r="19" spans="1:8" ht="14.45">
      <c r="A19" s="13" t="s">
        <v>1061</v>
      </c>
      <c r="B19" s="13">
        <v>310</v>
      </c>
      <c r="C19" s="19">
        <v>158541</v>
      </c>
      <c r="D19" s="17"/>
      <c r="E19" s="110" t="s">
        <v>1453</v>
      </c>
      <c r="F19" s="110"/>
      <c r="G19" s="113"/>
      <c r="H19" s="113"/>
    </row>
    <row r="20" spans="1:8" ht="14.45">
      <c r="A20" s="13" t="s">
        <v>935</v>
      </c>
      <c r="B20" s="13">
        <v>314</v>
      </c>
      <c r="C20" s="19">
        <v>18964</v>
      </c>
      <c r="D20" s="17"/>
      <c r="E20" s="110" t="s">
        <v>1454</v>
      </c>
      <c r="F20" s="110"/>
      <c r="G20" s="113"/>
      <c r="H20" s="113"/>
    </row>
    <row r="21" spans="1:8" ht="14.45">
      <c r="A21" s="13" t="s">
        <v>1455</v>
      </c>
      <c r="B21" s="13">
        <v>151</v>
      </c>
      <c r="C21" s="19">
        <v>6980</v>
      </c>
      <c r="D21" s="17"/>
      <c r="E21" s="110" t="s">
        <v>1456</v>
      </c>
      <c r="F21" s="110"/>
      <c r="G21" s="113"/>
      <c r="H21" s="113"/>
    </row>
    <row r="22" spans="1:8" ht="14.45">
      <c r="A22" s="13" t="s">
        <v>1067</v>
      </c>
      <c r="B22" s="13">
        <v>245</v>
      </c>
      <c r="C22" s="19">
        <v>11534</v>
      </c>
      <c r="D22" s="17"/>
      <c r="E22" s="107" t="s">
        <v>101</v>
      </c>
      <c r="F22"/>
    </row>
    <row r="23" spans="1:8" ht="14.45">
      <c r="A23" s="13" t="s">
        <v>1457</v>
      </c>
      <c r="B23" s="13">
        <v>146</v>
      </c>
      <c r="C23" s="19">
        <v>4396</v>
      </c>
      <c r="D23" s="17"/>
      <c r="E23" s="108" t="s">
        <v>103</v>
      </c>
      <c r="F23"/>
    </row>
    <row r="24" spans="1:8" ht="14.45">
      <c r="A24" s="13" t="s">
        <v>1458</v>
      </c>
      <c r="B24" s="13">
        <v>137</v>
      </c>
      <c r="C24" s="19">
        <v>39542</v>
      </c>
      <c r="D24" s="17"/>
      <c r="E24" t="s">
        <v>1159</v>
      </c>
      <c r="F24"/>
    </row>
    <row r="25" spans="1:8" ht="14.45">
      <c r="A25" s="13" t="s">
        <v>1074</v>
      </c>
      <c r="B25" s="13">
        <v>299</v>
      </c>
      <c r="C25" s="19">
        <v>36278</v>
      </c>
      <c r="D25" s="17"/>
      <c r="E25" t="s">
        <v>1459</v>
      </c>
      <c r="F25">
        <v>1</v>
      </c>
    </row>
    <row r="26" spans="1:8" ht="14.45">
      <c r="A26" s="13" t="s">
        <v>1460</v>
      </c>
      <c r="B26" s="13">
        <v>64</v>
      </c>
      <c r="C26" s="19">
        <v>6302</v>
      </c>
      <c r="D26" s="17"/>
      <c r="E26" t="s">
        <v>1461</v>
      </c>
      <c r="F26"/>
    </row>
    <row r="27" spans="1:8" ht="14.45">
      <c r="A27" s="13" t="s">
        <v>1462</v>
      </c>
      <c r="B27" s="13">
        <v>269</v>
      </c>
      <c r="C27" s="19">
        <v>8802</v>
      </c>
      <c r="D27" s="17"/>
      <c r="E27" s="112" t="s">
        <v>134</v>
      </c>
      <c r="F27" s="112"/>
    </row>
    <row r="28" spans="1:8" ht="14.45">
      <c r="A28" s="13" t="s">
        <v>1463</v>
      </c>
      <c r="B28" s="13">
        <v>184</v>
      </c>
      <c r="C28" s="19">
        <v>4984</v>
      </c>
      <c r="D28" s="17"/>
      <c r="E28" s="112" t="s">
        <v>1464</v>
      </c>
      <c r="F28" s="112"/>
    </row>
    <row r="29" spans="1:8" ht="14.45">
      <c r="A29" s="13" t="s">
        <v>1083</v>
      </c>
      <c r="B29" s="13">
        <v>331</v>
      </c>
      <c r="C29" s="19">
        <v>15353</v>
      </c>
      <c r="D29" s="17"/>
      <c r="E29" s="112" t="s">
        <v>1465</v>
      </c>
      <c r="F29" s="112">
        <v>1</v>
      </c>
    </row>
    <row r="30" spans="1:8" ht="14.45">
      <c r="A30" s="13" t="s">
        <v>1086</v>
      </c>
      <c r="B30" s="13">
        <v>136</v>
      </c>
      <c r="C30" s="19">
        <v>97343</v>
      </c>
      <c r="D30" s="17"/>
      <c r="E30" s="112" t="s">
        <v>1466</v>
      </c>
      <c r="F30" s="112">
        <v>1</v>
      </c>
    </row>
    <row r="31" spans="1:8" ht="14.45">
      <c r="A31" s="13" t="s">
        <v>1467</v>
      </c>
      <c r="B31" s="13">
        <v>182</v>
      </c>
      <c r="C31" s="19">
        <v>7261</v>
      </c>
      <c r="D31" s="17"/>
      <c r="E31" s="112" t="s">
        <v>1468</v>
      </c>
      <c r="F31" s="112">
        <v>1</v>
      </c>
    </row>
    <row r="32" spans="1:8" ht="14.45">
      <c r="A32" s="13" t="s">
        <v>954</v>
      </c>
      <c r="B32" s="13">
        <v>286</v>
      </c>
      <c r="C32" s="19">
        <v>19483</v>
      </c>
      <c r="D32" s="17"/>
      <c r="E32" s="112" t="s">
        <v>1469</v>
      </c>
      <c r="F32" s="112">
        <v>1</v>
      </c>
    </row>
    <row r="33" spans="1:6" ht="14.45">
      <c r="A33" s="13" t="s">
        <v>1470</v>
      </c>
      <c r="B33" s="13">
        <v>97</v>
      </c>
      <c r="C33" s="19">
        <v>9613</v>
      </c>
      <c r="D33" s="17"/>
      <c r="E33" s="112" t="s">
        <v>244</v>
      </c>
      <c r="F33" s="112">
        <v>1</v>
      </c>
    </row>
    <row r="34" spans="1:6" ht="14.45">
      <c r="A34" s="13" t="s">
        <v>1092</v>
      </c>
      <c r="B34" s="13">
        <v>191</v>
      </c>
      <c r="C34" s="19">
        <v>16710</v>
      </c>
      <c r="D34" s="17"/>
      <c r="E34" s="112" t="s">
        <v>1471</v>
      </c>
      <c r="F34" s="112">
        <v>1</v>
      </c>
    </row>
    <row r="35" spans="1:6" ht="14.45">
      <c r="A35" s="13" t="s">
        <v>1472</v>
      </c>
      <c r="B35" s="13">
        <v>158</v>
      </c>
      <c r="C35" s="19">
        <v>11033</v>
      </c>
      <c r="D35" s="17"/>
      <c r="E35" s="112" t="s">
        <v>1473</v>
      </c>
      <c r="F35" s="112">
        <v>1</v>
      </c>
    </row>
    <row r="36" spans="1:6" ht="14.45">
      <c r="A36" s="13" t="s">
        <v>1474</v>
      </c>
      <c r="B36" s="13">
        <v>159</v>
      </c>
      <c r="C36" s="19">
        <v>13844</v>
      </c>
      <c r="D36" s="17"/>
      <c r="E36" s="112" t="s">
        <v>1475</v>
      </c>
      <c r="F36" s="112">
        <v>1</v>
      </c>
    </row>
    <row r="37" spans="1:6" ht="14.45">
      <c r="A37" s="13" t="s">
        <v>1100</v>
      </c>
      <c r="B37" s="13">
        <v>163</v>
      </c>
      <c r="C37" s="19">
        <v>5845</v>
      </c>
      <c r="D37" s="17"/>
      <c r="E37" s="112" t="s">
        <v>1476</v>
      </c>
      <c r="F37" s="112">
        <v>1</v>
      </c>
    </row>
    <row r="38" spans="1:6" ht="14.45">
      <c r="A38" s="13" t="s">
        <v>1477</v>
      </c>
      <c r="B38" s="13">
        <v>43</v>
      </c>
      <c r="C38" s="19">
        <v>6492</v>
      </c>
      <c r="D38" s="17"/>
      <c r="E38" s="112" t="s">
        <v>1478</v>
      </c>
      <c r="F38" s="112">
        <v>1</v>
      </c>
    </row>
    <row r="39" spans="1:6" ht="14.45">
      <c r="A39" s="13" t="s">
        <v>1108</v>
      </c>
      <c r="B39" s="13">
        <v>213</v>
      </c>
      <c r="C39" s="19">
        <v>106470</v>
      </c>
      <c r="D39" s="17"/>
      <c r="E39" s="112" t="s">
        <v>1479</v>
      </c>
      <c r="F39" s="112">
        <v>1</v>
      </c>
    </row>
    <row r="40" spans="1:6" ht="14.45">
      <c r="A40" s="13" t="s">
        <v>959</v>
      </c>
      <c r="B40" s="13">
        <v>239</v>
      </c>
      <c r="C40" s="19">
        <v>5507</v>
      </c>
      <c r="D40" s="17"/>
      <c r="E40" s="112" t="s">
        <v>1480</v>
      </c>
      <c r="F40" s="112">
        <v>1</v>
      </c>
    </row>
    <row r="41" spans="1:6" ht="14.45">
      <c r="A41" s="13" t="s">
        <v>932</v>
      </c>
      <c r="B41" s="13">
        <v>284</v>
      </c>
      <c r="C41" s="19">
        <v>17152</v>
      </c>
      <c r="D41" s="17"/>
      <c r="E41" s="112" t="s">
        <v>1481</v>
      </c>
      <c r="F41" s="112">
        <v>1</v>
      </c>
    </row>
    <row r="42" spans="1:6" ht="14.45">
      <c r="A42" s="13" t="s">
        <v>1482</v>
      </c>
      <c r="B42" s="13">
        <v>6197</v>
      </c>
      <c r="C42" s="19">
        <v>6197</v>
      </c>
      <c r="D42" s="17"/>
      <c r="E42" s="112" t="s">
        <v>1483</v>
      </c>
      <c r="F42" s="112">
        <v>1</v>
      </c>
    </row>
    <row r="43" spans="1:6" ht="14.45">
      <c r="A43" s="13" t="s">
        <v>938</v>
      </c>
      <c r="B43" s="13">
        <v>336</v>
      </c>
      <c r="C43" s="19">
        <v>6231</v>
      </c>
      <c r="D43" s="17"/>
      <c r="E43" s="112" t="s">
        <v>1484</v>
      </c>
      <c r="F43" s="112">
        <v>2</v>
      </c>
    </row>
    <row r="44" spans="1:6" ht="14.45">
      <c r="A44" s="13" t="s">
        <v>1485</v>
      </c>
      <c r="B44" s="13">
        <v>85</v>
      </c>
      <c r="C44" s="19">
        <v>4920</v>
      </c>
      <c r="D44" s="17"/>
      <c r="E44" s="109" t="s">
        <v>531</v>
      </c>
      <c r="F44"/>
    </row>
    <row r="45" spans="1:6">
      <c r="A45" s="13" t="s">
        <v>1118</v>
      </c>
      <c r="B45" s="13">
        <v>228</v>
      </c>
      <c r="C45" s="19">
        <v>23737</v>
      </c>
      <c r="D45" s="17"/>
    </row>
    <row r="46" spans="1:6">
      <c r="A46" s="13" t="s">
        <v>1486</v>
      </c>
      <c r="B46" s="13">
        <v>286</v>
      </c>
      <c r="C46" s="19">
        <v>24773</v>
      </c>
      <c r="D46" s="17"/>
    </row>
    <row r="47" spans="1:6">
      <c r="A47" s="13" t="s">
        <v>1487</v>
      </c>
      <c r="B47" s="13">
        <v>26</v>
      </c>
      <c r="C47" s="19">
        <v>4967</v>
      </c>
      <c r="D47" s="17"/>
    </row>
    <row r="48" spans="1:6">
      <c r="A48" s="13" t="s">
        <v>1488</v>
      </c>
      <c r="B48" s="13">
        <v>70</v>
      </c>
      <c r="C48" s="19">
        <v>22904</v>
      </c>
      <c r="D48" s="17"/>
    </row>
    <row r="49" spans="1:4">
      <c r="A49" s="13" t="s">
        <v>1489</v>
      </c>
      <c r="B49" s="13">
        <v>97</v>
      </c>
      <c r="C49" s="19">
        <v>28015</v>
      </c>
      <c r="D49" s="17"/>
    </row>
    <row r="50" spans="1:4">
      <c r="A50" s="13" t="s">
        <v>1490</v>
      </c>
      <c r="B50" s="13">
        <v>70</v>
      </c>
      <c r="C50" s="19">
        <v>9059</v>
      </c>
      <c r="D50" s="17"/>
    </row>
    <row r="51" spans="1:4">
      <c r="A51" s="13" t="s">
        <v>1491</v>
      </c>
      <c r="B51" s="13">
        <v>161</v>
      </c>
      <c r="C51" s="19">
        <v>11177</v>
      </c>
      <c r="D51" s="17"/>
    </row>
    <row r="52" spans="1:4">
      <c r="A52" s="18" t="s">
        <v>1492</v>
      </c>
      <c r="B52" s="13">
        <v>125</v>
      </c>
      <c r="C52" s="19">
        <v>20988</v>
      </c>
      <c r="D52" s="17"/>
    </row>
    <row r="53" spans="1:4">
      <c r="A53" s="13" t="s">
        <v>1493</v>
      </c>
      <c r="B53" s="13">
        <v>146</v>
      </c>
      <c r="C53" s="19">
        <v>6966</v>
      </c>
      <c r="D53" s="17"/>
    </row>
    <row r="54" spans="1:4">
      <c r="D54" s="17"/>
    </row>
    <row r="55" spans="1:4">
      <c r="D55" s="17"/>
    </row>
    <row r="56" spans="1:4">
      <c r="D56" s="17"/>
    </row>
    <row r="57" spans="1:4">
      <c r="D57" s="17"/>
    </row>
    <row r="58" spans="1:4">
      <c r="D58" s="17"/>
    </row>
    <row r="59" spans="1:4">
      <c r="D59" s="17"/>
    </row>
    <row r="60" spans="1:4">
      <c r="D60" s="17"/>
    </row>
    <row r="61" spans="1:4">
      <c r="D61" s="17"/>
    </row>
    <row r="62" spans="1:4">
      <c r="D62" s="17"/>
    </row>
    <row r="63" spans="1:4">
      <c r="D63" s="17"/>
    </row>
    <row r="64" spans="1:4">
      <c r="D64" s="17"/>
    </row>
    <row r="65" spans="4:4">
      <c r="D65" s="17"/>
    </row>
    <row r="66" spans="4:4">
      <c r="D66" s="17"/>
    </row>
    <row r="67" spans="4:4">
      <c r="D67" s="17"/>
    </row>
    <row r="68" spans="4:4">
      <c r="D68" s="17"/>
    </row>
    <row r="69" spans="4:4">
      <c r="D69" s="17"/>
    </row>
    <row r="70" spans="4:4">
      <c r="D70" s="17"/>
    </row>
    <row r="71" spans="4:4">
      <c r="D71" s="17"/>
    </row>
    <row r="72" spans="4:4">
      <c r="D72" s="17"/>
    </row>
    <row r="73" spans="4:4">
      <c r="D73" s="17"/>
    </row>
    <row r="74" spans="4:4">
      <c r="D74" s="17"/>
    </row>
    <row r="75" spans="4:4">
      <c r="D75" s="17"/>
    </row>
    <row r="76" spans="4:4">
      <c r="D76" s="17"/>
    </row>
    <row r="77" spans="4:4">
      <c r="D77" s="17"/>
    </row>
    <row r="78" spans="4:4">
      <c r="D78" s="17"/>
    </row>
    <row r="79" spans="4:4">
      <c r="D79" s="17"/>
    </row>
    <row r="80" spans="4:4">
      <c r="D80" s="17"/>
    </row>
    <row r="81" spans="4:4">
      <c r="D81" s="17"/>
    </row>
    <row r="82" spans="4:4">
      <c r="D82" s="17"/>
    </row>
    <row r="83" spans="4:4">
      <c r="D83" s="17"/>
    </row>
    <row r="84" spans="4:4">
      <c r="D84" s="17"/>
    </row>
    <row r="85" spans="4:4">
      <c r="D85" s="17"/>
    </row>
    <row r="86" spans="4:4">
      <c r="D86" s="17"/>
    </row>
    <row r="87" spans="4:4">
      <c r="D87" s="17"/>
    </row>
    <row r="88" spans="4:4">
      <c r="D88" s="17"/>
    </row>
    <row r="89" spans="4:4">
      <c r="D89" s="17"/>
    </row>
    <row r="90" spans="4:4">
      <c r="D90" s="17"/>
    </row>
    <row r="91" spans="4:4">
      <c r="D91" s="17"/>
    </row>
    <row r="92" spans="4:4">
      <c r="D92" s="17"/>
    </row>
    <row r="93" spans="4:4">
      <c r="D93" s="17"/>
    </row>
    <row r="94" spans="4:4">
      <c r="D94" s="17"/>
    </row>
    <row r="95" spans="4:4">
      <c r="D95" s="17"/>
    </row>
    <row r="96" spans="4:4">
      <c r="D96" s="17"/>
    </row>
    <row r="97" spans="4:4">
      <c r="D97" s="17"/>
    </row>
    <row r="98" spans="4:4">
      <c r="D98" s="17"/>
    </row>
    <row r="99" spans="4:4">
      <c r="D99" s="17"/>
    </row>
    <row r="100" spans="4:4">
      <c r="D100" s="17"/>
    </row>
    <row r="101" spans="4:4">
      <c r="D101" s="17"/>
    </row>
    <row r="102" spans="4:4">
      <c r="D102" s="17"/>
    </row>
    <row r="103" spans="4:4">
      <c r="D103" s="17"/>
    </row>
    <row r="104" spans="4:4">
      <c r="D104" s="17"/>
    </row>
    <row r="106" spans="4:4">
      <c r="D106" s="17"/>
    </row>
  </sheetData>
  <mergeCells count="1">
    <mergeCell ref="A1:B1"/>
  </mergeCells>
  <pageMargins left="0.98425196850393704" right="0.59055118110236227" top="0.78740157480314965" bottom="0.98425196850393704" header="0.31496062992125984" footer="0.31496062992125984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1" filterMode="1"/>
  <dimension ref="A1:E106"/>
  <sheetViews>
    <sheetView topLeftCell="A2" workbookViewId="0">
      <selection activeCell="B61" sqref="B61"/>
    </sheetView>
  </sheetViews>
  <sheetFormatPr defaultColWidth="9.140625" defaultRowHeight="12.6"/>
  <cols>
    <col min="1" max="1" width="21.42578125" style="9" customWidth="1"/>
    <col min="2" max="2" width="19.42578125" style="9" customWidth="1"/>
    <col min="3" max="3" width="16.7109375" style="9" customWidth="1"/>
    <col min="4" max="4" width="26.28515625" style="9" customWidth="1"/>
    <col min="5" max="16384" width="9.140625" style="9"/>
  </cols>
  <sheetData>
    <row r="1" spans="1:5" ht="14.1">
      <c r="A1" s="137" t="s">
        <v>1423</v>
      </c>
      <c r="B1" s="137"/>
    </row>
    <row r="3" spans="1:5" ht="28.5" customHeight="1">
      <c r="A3" s="101" t="s">
        <v>1425</v>
      </c>
      <c r="B3" s="101" t="s">
        <v>1426</v>
      </c>
      <c r="C3" s="101" t="s">
        <v>166</v>
      </c>
    </row>
    <row r="4" spans="1:5">
      <c r="A4" s="13" t="s">
        <v>1428</v>
      </c>
      <c r="B4" s="13">
        <v>101</v>
      </c>
      <c r="C4" s="19">
        <v>57281</v>
      </c>
      <c r="D4" s="17"/>
      <c r="E4" s="100"/>
    </row>
    <row r="5" spans="1:5" hidden="1">
      <c r="A5" s="13" t="s">
        <v>1429</v>
      </c>
      <c r="B5" s="13">
        <v>108</v>
      </c>
      <c r="C5" s="19">
        <v>10196</v>
      </c>
      <c r="D5" s="17"/>
    </row>
    <row r="6" spans="1:5" hidden="1">
      <c r="A6" s="13" t="s">
        <v>1431</v>
      </c>
      <c r="B6" s="13">
        <v>92</v>
      </c>
      <c r="C6" s="19">
        <v>2525</v>
      </c>
      <c r="D6" s="17"/>
    </row>
    <row r="7" spans="1:5" hidden="1">
      <c r="A7" s="13" t="s">
        <v>1433</v>
      </c>
      <c r="B7" s="13">
        <v>202</v>
      </c>
      <c r="C7" s="19">
        <v>11903</v>
      </c>
      <c r="D7" s="17"/>
      <c r="E7" s="100"/>
    </row>
    <row r="8" spans="1:5" hidden="1">
      <c r="A8" s="13" t="s">
        <v>1435</v>
      </c>
      <c r="B8" s="13">
        <v>128</v>
      </c>
      <c r="C8" s="19">
        <v>14128</v>
      </c>
      <c r="D8" s="17"/>
      <c r="E8" s="100"/>
    </row>
    <row r="9" spans="1:5" hidden="1">
      <c r="A9" s="13" t="s">
        <v>1437</v>
      </c>
      <c r="B9" s="13">
        <v>48</v>
      </c>
      <c r="C9" s="19">
        <v>11699</v>
      </c>
      <c r="D9" s="17"/>
    </row>
    <row r="10" spans="1:5" hidden="1">
      <c r="A10" s="13" t="s">
        <v>944</v>
      </c>
      <c r="B10" s="13">
        <v>291</v>
      </c>
      <c r="C10" s="19">
        <v>14945</v>
      </c>
      <c r="D10" s="17"/>
    </row>
    <row r="11" spans="1:5" hidden="1">
      <c r="A11" s="13" t="s">
        <v>1439</v>
      </c>
      <c r="B11" s="13">
        <v>110</v>
      </c>
      <c r="C11" s="13">
        <v>5772</v>
      </c>
      <c r="D11" s="17"/>
    </row>
    <row r="12" spans="1:5" hidden="1">
      <c r="A12" s="13" t="s">
        <v>1441</v>
      </c>
      <c r="B12" s="13">
        <v>100</v>
      </c>
      <c r="C12" s="19">
        <v>29679</v>
      </c>
      <c r="D12" s="17"/>
    </row>
    <row r="13" spans="1:5" hidden="1">
      <c r="A13" s="13" t="s">
        <v>1443</v>
      </c>
      <c r="B13" s="13">
        <v>231</v>
      </c>
      <c r="C13" s="19">
        <v>9470</v>
      </c>
      <c r="D13" s="17"/>
      <c r="E13" s="100"/>
    </row>
    <row r="14" spans="1:5" hidden="1">
      <c r="A14" s="13" t="s">
        <v>951</v>
      </c>
      <c r="B14" s="13">
        <v>186</v>
      </c>
      <c r="C14" s="19">
        <v>10944</v>
      </c>
      <c r="D14" s="17"/>
      <c r="E14" s="100"/>
    </row>
    <row r="15" spans="1:5" hidden="1">
      <c r="A15" s="13" t="s">
        <v>1446</v>
      </c>
      <c r="B15" s="13">
        <v>69</v>
      </c>
      <c r="C15" s="19">
        <v>8340</v>
      </c>
      <c r="D15" s="17"/>
    </row>
    <row r="16" spans="1:5">
      <c r="A16" s="13" t="s">
        <v>1055</v>
      </c>
      <c r="B16" s="13">
        <v>101</v>
      </c>
      <c r="C16" s="19">
        <v>306888</v>
      </c>
      <c r="D16" s="17"/>
    </row>
    <row r="17" spans="1:5" hidden="1">
      <c r="A17" s="13" t="s">
        <v>1449</v>
      </c>
      <c r="B17" s="13">
        <v>130</v>
      </c>
      <c r="C17" s="19">
        <v>25971</v>
      </c>
      <c r="D17" s="17"/>
    </row>
    <row r="18" spans="1:5" hidden="1">
      <c r="A18" s="13" t="s">
        <v>1451</v>
      </c>
      <c r="B18" s="13">
        <v>224</v>
      </c>
      <c r="C18" s="19">
        <v>8996</v>
      </c>
      <c r="D18" s="17"/>
    </row>
    <row r="19" spans="1:5">
      <c r="A19" s="13" t="s">
        <v>1061</v>
      </c>
      <c r="B19" s="13">
        <v>310</v>
      </c>
      <c r="C19" s="19">
        <v>158541</v>
      </c>
      <c r="D19" s="17"/>
    </row>
    <row r="20" spans="1:5" hidden="1">
      <c r="A20" s="13" t="s">
        <v>935</v>
      </c>
      <c r="B20" s="13">
        <v>314</v>
      </c>
      <c r="C20" s="19">
        <v>18964</v>
      </c>
      <c r="D20" s="17"/>
      <c r="E20" s="100"/>
    </row>
    <row r="21" spans="1:5" hidden="1">
      <c r="A21" s="13" t="s">
        <v>1455</v>
      </c>
      <c r="B21" s="13">
        <v>151</v>
      </c>
      <c r="C21" s="19">
        <v>6980</v>
      </c>
      <c r="D21" s="17"/>
    </row>
    <row r="22" spans="1:5" hidden="1">
      <c r="A22" s="13" t="s">
        <v>1067</v>
      </c>
      <c r="B22" s="13">
        <v>245</v>
      </c>
      <c r="C22" s="19">
        <v>11534</v>
      </c>
      <c r="D22" s="17"/>
    </row>
    <row r="23" spans="1:5" hidden="1">
      <c r="A23" s="13" t="s">
        <v>1457</v>
      </c>
      <c r="B23" s="13">
        <v>146</v>
      </c>
      <c r="C23" s="19">
        <v>4396</v>
      </c>
      <c r="D23" s="17"/>
      <c r="E23" s="100"/>
    </row>
    <row r="24" spans="1:5">
      <c r="A24" s="13" t="s">
        <v>1458</v>
      </c>
      <c r="B24" s="13">
        <v>137</v>
      </c>
      <c r="C24" s="19">
        <v>39542</v>
      </c>
      <c r="D24" s="17"/>
    </row>
    <row r="25" spans="1:5">
      <c r="A25" s="13" t="s">
        <v>1074</v>
      </c>
      <c r="B25" s="13">
        <v>299</v>
      </c>
      <c r="C25" s="19">
        <v>36278</v>
      </c>
      <c r="D25" s="17"/>
      <c r="E25" s="100"/>
    </row>
    <row r="26" spans="1:5" hidden="1">
      <c r="A26" s="13" t="s">
        <v>1460</v>
      </c>
      <c r="B26" s="13">
        <v>64</v>
      </c>
      <c r="C26" s="19">
        <v>6302</v>
      </c>
      <c r="D26" s="17"/>
      <c r="E26" s="100"/>
    </row>
    <row r="27" spans="1:5" hidden="1">
      <c r="A27" s="13" t="s">
        <v>1462</v>
      </c>
      <c r="B27" s="13">
        <v>269</v>
      </c>
      <c r="C27" s="19">
        <v>8802</v>
      </c>
      <c r="D27" s="17"/>
    </row>
    <row r="28" spans="1:5" hidden="1">
      <c r="A28" s="13" t="s">
        <v>1463</v>
      </c>
      <c r="B28" s="13">
        <v>184</v>
      </c>
      <c r="C28" s="19">
        <v>4984</v>
      </c>
      <c r="D28" s="17"/>
    </row>
    <row r="29" spans="1:5" hidden="1">
      <c r="A29" s="13" t="s">
        <v>1083</v>
      </c>
      <c r="B29" s="13">
        <v>331</v>
      </c>
      <c r="C29" s="19">
        <v>15353</v>
      </c>
      <c r="D29" s="17"/>
    </row>
    <row r="30" spans="1:5">
      <c r="A30" s="13" t="s">
        <v>1086</v>
      </c>
      <c r="B30" s="13">
        <v>136</v>
      </c>
      <c r="C30" s="19">
        <v>97343</v>
      </c>
      <c r="D30" s="17"/>
      <c r="E30" s="100"/>
    </row>
    <row r="31" spans="1:5" hidden="1">
      <c r="A31" s="13" t="s">
        <v>1467</v>
      </c>
      <c r="B31" s="13">
        <v>182</v>
      </c>
      <c r="C31" s="19">
        <v>7261</v>
      </c>
      <c r="D31" s="17"/>
      <c r="E31" s="100"/>
    </row>
    <row r="32" spans="1:5" hidden="1">
      <c r="A32" s="13" t="s">
        <v>954</v>
      </c>
      <c r="B32" s="13">
        <v>286</v>
      </c>
      <c r="C32" s="19">
        <v>19483</v>
      </c>
      <c r="D32" s="17"/>
      <c r="E32" s="100"/>
    </row>
    <row r="33" spans="1:5" hidden="1">
      <c r="A33" s="13" t="s">
        <v>1470</v>
      </c>
      <c r="B33" s="13">
        <v>97</v>
      </c>
      <c r="C33" s="19">
        <v>9613</v>
      </c>
      <c r="D33" s="17"/>
      <c r="E33" s="100"/>
    </row>
    <row r="34" spans="1:5" hidden="1">
      <c r="A34" s="13" t="s">
        <v>1092</v>
      </c>
      <c r="B34" s="13">
        <v>191</v>
      </c>
      <c r="C34" s="19">
        <v>16710</v>
      </c>
      <c r="D34" s="17"/>
      <c r="E34" s="100"/>
    </row>
    <row r="35" spans="1:5" hidden="1">
      <c r="A35" s="13" t="s">
        <v>1472</v>
      </c>
      <c r="B35" s="13">
        <v>158</v>
      </c>
      <c r="C35" s="19">
        <v>11033</v>
      </c>
      <c r="D35" s="17"/>
    </row>
    <row r="36" spans="1:5" hidden="1">
      <c r="A36" s="13" t="s">
        <v>1474</v>
      </c>
      <c r="B36" s="13">
        <v>159</v>
      </c>
      <c r="C36" s="19">
        <v>13844</v>
      </c>
      <c r="D36" s="17"/>
    </row>
    <row r="37" spans="1:5" hidden="1">
      <c r="A37" s="13" t="s">
        <v>1100</v>
      </c>
      <c r="B37" s="13">
        <v>163</v>
      </c>
      <c r="C37" s="19">
        <v>5845</v>
      </c>
      <c r="D37" s="17"/>
      <c r="E37" s="100"/>
    </row>
    <row r="38" spans="1:5" hidden="1">
      <c r="A38" s="13" t="s">
        <v>1477</v>
      </c>
      <c r="B38" s="13">
        <v>43</v>
      </c>
      <c r="C38" s="19">
        <v>6492</v>
      </c>
      <c r="D38" s="17"/>
      <c r="E38" s="100"/>
    </row>
    <row r="39" spans="1:5">
      <c r="A39" s="13" t="s">
        <v>1108</v>
      </c>
      <c r="B39" s="13">
        <v>213</v>
      </c>
      <c r="C39" s="19">
        <v>106470</v>
      </c>
      <c r="D39" s="17"/>
    </row>
    <row r="40" spans="1:5" hidden="1">
      <c r="A40" s="13" t="s">
        <v>959</v>
      </c>
      <c r="B40" s="13">
        <v>239</v>
      </c>
      <c r="C40" s="19">
        <v>5507</v>
      </c>
      <c r="D40" s="17"/>
    </row>
    <row r="41" spans="1:5" hidden="1">
      <c r="A41" s="13" t="s">
        <v>932</v>
      </c>
      <c r="B41" s="13">
        <v>284</v>
      </c>
      <c r="C41" s="19">
        <v>17152</v>
      </c>
      <c r="D41" s="17"/>
    </row>
    <row r="42" spans="1:5" hidden="1">
      <c r="A42" s="13" t="s">
        <v>1482</v>
      </c>
      <c r="B42" s="13">
        <v>6197</v>
      </c>
      <c r="C42" s="19">
        <v>6197</v>
      </c>
      <c r="D42" s="17"/>
      <c r="E42" s="100"/>
    </row>
    <row r="43" spans="1:5" hidden="1">
      <c r="A43" s="13" t="s">
        <v>938</v>
      </c>
      <c r="B43" s="13">
        <v>336</v>
      </c>
      <c r="C43" s="19">
        <v>6231</v>
      </c>
      <c r="D43" s="17"/>
    </row>
    <row r="44" spans="1:5" hidden="1">
      <c r="A44" s="13" t="s">
        <v>1485</v>
      </c>
      <c r="B44" s="13">
        <v>85</v>
      </c>
      <c r="C44" s="19">
        <v>4920</v>
      </c>
      <c r="D44" s="17"/>
    </row>
    <row r="45" spans="1:5" hidden="1">
      <c r="A45" s="13" t="s">
        <v>1118</v>
      </c>
      <c r="B45" s="13">
        <v>228</v>
      </c>
      <c r="C45" s="19">
        <v>23737</v>
      </c>
      <c r="D45" s="17"/>
      <c r="E45" s="100"/>
    </row>
    <row r="46" spans="1:5" hidden="1">
      <c r="A46" s="13" t="s">
        <v>1486</v>
      </c>
      <c r="B46" s="13">
        <v>286</v>
      </c>
      <c r="C46" s="19">
        <v>24773</v>
      </c>
      <c r="D46" s="17"/>
    </row>
    <row r="47" spans="1:5" hidden="1">
      <c r="A47" s="13" t="s">
        <v>1487</v>
      </c>
      <c r="B47" s="13">
        <v>26</v>
      </c>
      <c r="C47" s="19">
        <v>4967</v>
      </c>
      <c r="D47" s="17"/>
      <c r="E47" s="100"/>
    </row>
    <row r="48" spans="1:5" hidden="1">
      <c r="A48" s="13" t="s">
        <v>1488</v>
      </c>
      <c r="B48" s="13">
        <v>70</v>
      </c>
      <c r="C48" s="19">
        <v>22904</v>
      </c>
      <c r="D48" s="17"/>
    </row>
    <row r="49" spans="1:5" hidden="1">
      <c r="A49" s="13" t="s">
        <v>1489</v>
      </c>
      <c r="B49" s="13">
        <v>97</v>
      </c>
      <c r="C49" s="19">
        <v>28015</v>
      </c>
      <c r="D49" s="17"/>
      <c r="E49" s="100"/>
    </row>
    <row r="50" spans="1:5" hidden="1">
      <c r="A50" s="13" t="s">
        <v>1490</v>
      </c>
      <c r="B50" s="13">
        <v>70</v>
      </c>
      <c r="C50" s="19">
        <v>9059</v>
      </c>
      <c r="D50" s="17"/>
      <c r="E50" s="100"/>
    </row>
    <row r="51" spans="1:5" hidden="1">
      <c r="A51" s="13" t="s">
        <v>1491</v>
      </c>
      <c r="B51" s="13">
        <v>161</v>
      </c>
      <c r="C51" s="19">
        <v>11177</v>
      </c>
      <c r="D51" s="17"/>
      <c r="E51" s="100"/>
    </row>
    <row r="52" spans="1:5" hidden="1">
      <c r="A52" s="18" t="s">
        <v>1492</v>
      </c>
      <c r="B52" s="13">
        <v>125</v>
      </c>
      <c r="C52" s="19">
        <v>20988</v>
      </c>
      <c r="D52" s="17"/>
      <c r="E52" s="100"/>
    </row>
    <row r="53" spans="1:5" hidden="1">
      <c r="A53" s="13" t="s">
        <v>1493</v>
      </c>
      <c r="B53" s="13">
        <v>146</v>
      </c>
      <c r="C53" s="19">
        <v>6966</v>
      </c>
      <c r="D53" s="17"/>
      <c r="E53" s="100"/>
    </row>
    <row r="54" spans="1:5">
      <c r="D54" s="17"/>
    </row>
    <row r="55" spans="1:5">
      <c r="D55" s="17"/>
      <c r="E55" s="100"/>
    </row>
    <row r="56" spans="1:5">
      <c r="D56" s="17"/>
      <c r="E56" s="100"/>
    </row>
    <row r="57" spans="1:5">
      <c r="D57" s="17"/>
    </row>
    <row r="58" spans="1:5">
      <c r="D58" s="17"/>
    </row>
    <row r="59" spans="1:5">
      <c r="D59" s="17"/>
      <c r="E59" s="100"/>
    </row>
    <row r="60" spans="1:5">
      <c r="D60" s="17"/>
      <c r="E60" s="100"/>
    </row>
    <row r="61" spans="1:5">
      <c r="D61" s="17"/>
    </row>
    <row r="62" spans="1:5">
      <c r="D62" s="17"/>
      <c r="E62" s="100"/>
    </row>
    <row r="63" spans="1:5">
      <c r="D63" s="17"/>
      <c r="E63" s="100"/>
    </row>
    <row r="64" spans="1:5">
      <c r="D64" s="17"/>
    </row>
    <row r="65" spans="4:5">
      <c r="D65" s="17"/>
    </row>
    <row r="66" spans="4:5">
      <c r="D66" s="17"/>
      <c r="E66" s="100"/>
    </row>
    <row r="67" spans="4:5">
      <c r="D67" s="17"/>
      <c r="E67" s="100"/>
    </row>
    <row r="68" spans="4:5">
      <c r="D68" s="17"/>
    </row>
    <row r="69" spans="4:5">
      <c r="D69" s="17"/>
      <c r="E69" s="100"/>
    </row>
    <row r="70" spans="4:5">
      <c r="D70" s="17"/>
      <c r="E70" s="100"/>
    </row>
    <row r="71" spans="4:5">
      <c r="D71" s="17"/>
      <c r="E71" s="100"/>
    </row>
    <row r="72" spans="4:5">
      <c r="D72" s="17"/>
      <c r="E72" s="100"/>
    </row>
    <row r="73" spans="4:5">
      <c r="D73" s="17"/>
      <c r="E73" s="100"/>
    </row>
    <row r="74" spans="4:5">
      <c r="D74" s="17"/>
      <c r="E74" s="100"/>
    </row>
    <row r="75" spans="4:5">
      <c r="D75" s="17"/>
      <c r="E75" s="100"/>
    </row>
    <row r="76" spans="4:5">
      <c r="D76" s="17"/>
      <c r="E76" s="100"/>
    </row>
    <row r="77" spans="4:5">
      <c r="D77" s="17"/>
      <c r="E77" s="100"/>
    </row>
    <row r="78" spans="4:5">
      <c r="D78" s="17"/>
      <c r="E78" s="100"/>
    </row>
    <row r="79" spans="4:5">
      <c r="D79" s="17"/>
      <c r="E79" s="100"/>
    </row>
    <row r="80" spans="4:5">
      <c r="D80" s="17"/>
      <c r="E80" s="100"/>
    </row>
    <row r="81" spans="4:5">
      <c r="D81" s="17"/>
      <c r="E81" s="100"/>
    </row>
    <row r="82" spans="4:5">
      <c r="D82" s="17"/>
      <c r="E82" s="100"/>
    </row>
    <row r="83" spans="4:5">
      <c r="D83" s="17"/>
      <c r="E83" s="100"/>
    </row>
    <row r="84" spans="4:5">
      <c r="D84" s="17"/>
      <c r="E84" s="100"/>
    </row>
    <row r="85" spans="4:5">
      <c r="D85" s="17"/>
      <c r="E85" s="100"/>
    </row>
    <row r="86" spans="4:5">
      <c r="D86" s="17"/>
      <c r="E86" s="100"/>
    </row>
    <row r="87" spans="4:5">
      <c r="D87" s="17"/>
      <c r="E87" s="100"/>
    </row>
    <row r="88" spans="4:5">
      <c r="D88" s="17"/>
      <c r="E88" s="100"/>
    </row>
    <row r="89" spans="4:5">
      <c r="D89" s="17"/>
      <c r="E89" s="100"/>
    </row>
    <row r="90" spans="4:5">
      <c r="D90" s="17"/>
      <c r="E90" s="100"/>
    </row>
    <row r="91" spans="4:5">
      <c r="D91" s="17"/>
      <c r="E91" s="100"/>
    </row>
    <row r="92" spans="4:5">
      <c r="D92" s="17"/>
      <c r="E92" s="100"/>
    </row>
    <row r="93" spans="4:5">
      <c r="D93" s="17"/>
      <c r="E93" s="100"/>
    </row>
    <row r="94" spans="4:5">
      <c r="D94" s="17"/>
      <c r="E94" s="100"/>
    </row>
    <row r="95" spans="4:5">
      <c r="D95" s="17"/>
      <c r="E95" s="100"/>
    </row>
    <row r="96" spans="4:5">
      <c r="D96" s="17"/>
      <c r="E96" s="100"/>
    </row>
    <row r="97" spans="4:5">
      <c r="D97" s="17"/>
      <c r="E97" s="100"/>
    </row>
    <row r="98" spans="4:5">
      <c r="D98" s="17"/>
      <c r="E98" s="100"/>
    </row>
    <row r="99" spans="4:5">
      <c r="D99" s="17"/>
      <c r="E99" s="100"/>
    </row>
    <row r="100" spans="4:5">
      <c r="D100" s="17"/>
      <c r="E100" s="100"/>
    </row>
    <row r="101" spans="4:5">
      <c r="D101" s="17"/>
      <c r="E101" s="100"/>
    </row>
    <row r="102" spans="4:5">
      <c r="D102" s="17"/>
      <c r="E102" s="100"/>
    </row>
    <row r="103" spans="4:5">
      <c r="D103" s="17"/>
      <c r="E103" s="100"/>
    </row>
    <row r="104" spans="4:5">
      <c r="D104" s="17"/>
      <c r="E104" s="100"/>
    </row>
    <row r="106" spans="4:5">
      <c r="D106" s="17"/>
      <c r="E106" s="100"/>
    </row>
  </sheetData>
  <autoFilter ref="A3:C53" xr:uid="{00000000-0009-0000-0000-00002F000000}">
    <filterColumn colId="2">
      <customFilters>
        <customFilter operator="greaterThan" val="30000"/>
      </customFilters>
    </filterColumn>
  </autoFilter>
  <mergeCells count="1">
    <mergeCell ref="A1:B1"/>
  </mergeCells>
  <pageMargins left="0.98425196850393704" right="0.59055118110236227" top="0.78740157480314965" bottom="0.78740157480314965" header="0.31496062992125984" footer="0.31496062992125984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52"/>
  <dimension ref="A1:J59"/>
  <sheetViews>
    <sheetView showWhiteSpace="0" zoomScaleNormal="100" workbookViewId="0">
      <selection sqref="A1:C1"/>
    </sheetView>
  </sheetViews>
  <sheetFormatPr defaultColWidth="9.140625" defaultRowHeight="12.6"/>
  <cols>
    <col min="1" max="1" width="9.7109375" style="9" customWidth="1"/>
    <col min="2" max="2" width="11.85546875" style="9" customWidth="1"/>
    <col min="3" max="4" width="13.85546875" style="9" customWidth="1"/>
    <col min="5" max="5" width="10" style="9" customWidth="1"/>
    <col min="6" max="6" width="10.140625" style="9" customWidth="1"/>
    <col min="7" max="7" width="9.140625" style="9"/>
    <col min="8" max="8" width="107.7109375" style="9" customWidth="1"/>
    <col min="9" max="9" width="6.28515625" style="9" customWidth="1"/>
    <col min="10" max="10" width="7.7109375" style="9" customWidth="1"/>
    <col min="11" max="16384" width="9.140625" style="9"/>
  </cols>
  <sheetData>
    <row r="1" spans="1:10" ht="14.45">
      <c r="A1" s="137" t="s">
        <v>1494</v>
      </c>
      <c r="B1" s="137"/>
      <c r="C1" s="137"/>
      <c r="D1" s="105"/>
      <c r="H1" t="s">
        <v>1495</v>
      </c>
      <c r="I1"/>
    </row>
    <row r="2" spans="1:10" ht="14.45">
      <c r="H2" s="107" t="s">
        <v>164</v>
      </c>
      <c r="I2"/>
    </row>
    <row r="3" spans="1:10" ht="40.5" customHeight="1">
      <c r="A3" s="101" t="s">
        <v>645</v>
      </c>
      <c r="B3" s="101" t="s">
        <v>1496</v>
      </c>
      <c r="C3" s="101" t="s">
        <v>1497</v>
      </c>
      <c r="D3" s="101" t="s">
        <v>1498</v>
      </c>
      <c r="E3" s="101" t="s">
        <v>1499</v>
      </c>
      <c r="F3" s="101" t="s">
        <v>1500</v>
      </c>
      <c r="H3" t="s">
        <v>72</v>
      </c>
      <c r="I3"/>
    </row>
    <row r="4" spans="1:10" ht="14.45">
      <c r="A4" s="13" t="s">
        <v>1501</v>
      </c>
      <c r="B4" s="102">
        <v>1670800</v>
      </c>
      <c r="C4" s="102">
        <v>1025900.0000000001</v>
      </c>
      <c r="D4" s="102"/>
      <c r="E4" s="13"/>
      <c r="F4" s="13"/>
      <c r="H4" t="s">
        <v>135</v>
      </c>
      <c r="I4"/>
    </row>
    <row r="5" spans="1:10" ht="14.45">
      <c r="A5" s="13" t="s">
        <v>1502</v>
      </c>
      <c r="B5" s="102">
        <v>1561200</v>
      </c>
      <c r="C5" s="102">
        <v>1557700</v>
      </c>
      <c r="D5" s="102"/>
      <c r="E5" s="103"/>
      <c r="F5" s="103"/>
      <c r="H5" t="s">
        <v>1503</v>
      </c>
      <c r="I5"/>
    </row>
    <row r="6" spans="1:10" ht="14.45">
      <c r="A6" s="13" t="s">
        <v>1504</v>
      </c>
      <c r="B6" s="102">
        <v>1558600</v>
      </c>
      <c r="C6" s="102">
        <v>1601800</v>
      </c>
      <c r="D6" s="102"/>
      <c r="E6" s="103"/>
      <c r="F6" s="103"/>
      <c r="H6" s="110" t="s">
        <v>1505</v>
      </c>
      <c r="I6" s="110"/>
      <c r="J6" s="113"/>
    </row>
    <row r="7" spans="1:10" ht="14.45">
      <c r="A7" s="13" t="s">
        <v>1506</v>
      </c>
      <c r="B7" s="102">
        <v>1536100</v>
      </c>
      <c r="C7" s="102">
        <v>1661500</v>
      </c>
      <c r="D7" s="102"/>
      <c r="E7" s="103"/>
      <c r="F7" s="103"/>
      <c r="H7" s="110" t="s">
        <v>1507</v>
      </c>
      <c r="I7" s="110"/>
      <c r="J7" s="113"/>
    </row>
    <row r="8" spans="1:10" ht="14.45">
      <c r="A8" s="13" t="s">
        <v>1508</v>
      </c>
      <c r="B8" s="102">
        <v>1508700</v>
      </c>
      <c r="C8" s="102">
        <v>1720900</v>
      </c>
      <c r="D8" s="102"/>
      <c r="E8" s="103"/>
      <c r="F8" s="103"/>
      <c r="H8" s="110" t="s">
        <v>1509</v>
      </c>
      <c r="I8" s="110"/>
      <c r="J8" s="113"/>
    </row>
    <row r="9" spans="1:10" ht="14.45">
      <c r="A9" s="13" t="s">
        <v>1510</v>
      </c>
      <c r="B9" s="102">
        <v>1485800</v>
      </c>
      <c r="C9" s="102">
        <v>1773500</v>
      </c>
      <c r="D9" s="102"/>
      <c r="E9" s="103"/>
      <c r="F9" s="103"/>
      <c r="H9" s="110" t="s">
        <v>1511</v>
      </c>
      <c r="I9" s="110"/>
      <c r="J9" s="113"/>
    </row>
    <row r="10" spans="1:10" ht="14.45">
      <c r="A10" s="13" t="s">
        <v>1512</v>
      </c>
      <c r="B10" s="102">
        <v>1460000</v>
      </c>
      <c r="C10" s="102">
        <v>1828500</v>
      </c>
      <c r="D10" s="102"/>
      <c r="E10" s="103"/>
      <c r="F10" s="103"/>
      <c r="H10" s="111" t="s">
        <v>178</v>
      </c>
      <c r="I10" s="110"/>
      <c r="J10" s="113"/>
    </row>
    <row r="11" spans="1:10" ht="14.45">
      <c r="A11" s="13" t="s">
        <v>1513</v>
      </c>
      <c r="B11" s="102">
        <v>1431000</v>
      </c>
      <c r="C11" s="102">
        <v>1883800</v>
      </c>
      <c r="D11" s="102"/>
      <c r="E11" s="103"/>
      <c r="F11" s="103"/>
      <c r="H11" s="110" t="s">
        <v>1514</v>
      </c>
      <c r="I11" s="110"/>
      <c r="J11" s="113"/>
    </row>
    <row r="12" spans="1:10" ht="14.45">
      <c r="A12" s="13" t="s">
        <v>1515</v>
      </c>
      <c r="B12" s="102">
        <v>1408600</v>
      </c>
      <c r="C12" s="102">
        <v>1933900</v>
      </c>
      <c r="D12" s="102"/>
      <c r="E12" s="103"/>
      <c r="F12" s="103"/>
      <c r="H12" s="110" t="s">
        <v>1516</v>
      </c>
      <c r="I12" s="110"/>
      <c r="J12" s="113"/>
    </row>
    <row r="13" spans="1:10" ht="14.45">
      <c r="A13" s="13" t="s">
        <v>1517</v>
      </c>
      <c r="B13" s="102">
        <v>1386300</v>
      </c>
      <c r="C13" s="102">
        <v>1981200</v>
      </c>
      <c r="D13" s="102"/>
      <c r="E13" s="103"/>
      <c r="F13" s="103"/>
      <c r="H13" s="110" t="s">
        <v>1518</v>
      </c>
      <c r="I13" s="110"/>
      <c r="J13" s="113"/>
    </row>
    <row r="14" spans="1:10" ht="14.45">
      <c r="A14" s="13" t="s">
        <v>1519</v>
      </c>
      <c r="B14" s="102">
        <v>1356600</v>
      </c>
      <c r="C14" s="102">
        <v>2034900</v>
      </c>
      <c r="D14" s="102"/>
      <c r="E14" s="103"/>
      <c r="F14" s="103"/>
      <c r="H14" s="110" t="s">
        <v>1520</v>
      </c>
      <c r="I14" s="110"/>
      <c r="J14" s="113"/>
    </row>
    <row r="15" spans="1:10" ht="14.45">
      <c r="A15" s="13" t="s">
        <v>1521</v>
      </c>
      <c r="B15" s="102">
        <v>1329800</v>
      </c>
      <c r="C15" s="102">
        <v>2074400</v>
      </c>
      <c r="D15" s="102"/>
      <c r="E15" s="103"/>
      <c r="F15" s="103"/>
      <c r="H15" s="110" t="s">
        <v>1522</v>
      </c>
      <c r="I15" s="110"/>
      <c r="J15" s="113"/>
    </row>
    <row r="16" spans="1:10" ht="14.45">
      <c r="A16" s="13" t="s">
        <v>1523</v>
      </c>
      <c r="B16" s="102">
        <v>1301600</v>
      </c>
      <c r="C16" s="102">
        <v>2120600</v>
      </c>
      <c r="D16" s="102"/>
      <c r="E16" s="103"/>
      <c r="F16" s="103"/>
      <c r="H16" s="110" t="s">
        <v>1524</v>
      </c>
      <c r="I16" s="110"/>
      <c r="J16" s="113"/>
    </row>
    <row r="17" spans="1:10" ht="14.45">
      <c r="A17" s="13" t="s">
        <v>1525</v>
      </c>
      <c r="B17" s="102">
        <v>1276200</v>
      </c>
      <c r="C17" s="102">
        <v>2167500</v>
      </c>
      <c r="D17" s="102"/>
      <c r="E17" s="103"/>
      <c r="F17" s="103"/>
      <c r="H17" s="110" t="s">
        <v>1526</v>
      </c>
      <c r="I17" s="110"/>
      <c r="J17" s="113"/>
    </row>
    <row r="18" spans="1:10" ht="14.45">
      <c r="A18" s="13" t="s">
        <v>1527</v>
      </c>
      <c r="B18" s="102">
        <v>1259500</v>
      </c>
      <c r="C18" s="102">
        <v>2211200</v>
      </c>
      <c r="D18" s="102"/>
      <c r="E18" s="103"/>
      <c r="F18" s="103"/>
      <c r="H18" s="110" t="s">
        <v>1528</v>
      </c>
      <c r="I18" s="110"/>
      <c r="J18" s="113"/>
    </row>
    <row r="19" spans="1:10" ht="14.45">
      <c r="A19" s="13" t="s">
        <v>1529</v>
      </c>
      <c r="B19" s="102">
        <v>1243600</v>
      </c>
      <c r="C19" s="102">
        <v>2256100</v>
      </c>
      <c r="D19" s="102"/>
      <c r="E19" s="103"/>
      <c r="F19" s="103"/>
      <c r="H19" s="110" t="s">
        <v>1530</v>
      </c>
      <c r="I19" s="110"/>
      <c r="J19" s="113"/>
    </row>
    <row r="20" spans="1:10" ht="14.45">
      <c r="A20" s="13" t="s">
        <v>1531</v>
      </c>
      <c r="B20" s="102">
        <v>1230300</v>
      </c>
      <c r="C20" s="102">
        <v>2298400</v>
      </c>
      <c r="D20" s="102"/>
      <c r="E20" s="103"/>
      <c r="F20" s="103"/>
      <c r="H20" s="110" t="s">
        <v>1532</v>
      </c>
      <c r="I20" s="110"/>
      <c r="J20" s="113"/>
    </row>
    <row r="21" spans="1:10" ht="14.45">
      <c r="A21" s="13" t="s">
        <v>1533</v>
      </c>
      <c r="B21" s="102">
        <v>1218800</v>
      </c>
      <c r="C21" s="102">
        <v>2341600</v>
      </c>
      <c r="D21" s="102"/>
      <c r="E21" s="103"/>
      <c r="F21" s="103"/>
      <c r="H21" s="110" t="s">
        <v>1534</v>
      </c>
      <c r="I21" s="110"/>
      <c r="J21" s="113"/>
    </row>
    <row r="22" spans="1:10" ht="14.45">
      <c r="A22" s="13" t="s">
        <v>1535</v>
      </c>
      <c r="B22" s="102">
        <v>1207000</v>
      </c>
      <c r="C22" s="102">
        <v>2390400</v>
      </c>
      <c r="D22" s="102"/>
      <c r="E22" s="103"/>
      <c r="F22" s="103"/>
      <c r="H22" s="110" t="s">
        <v>1536</v>
      </c>
      <c r="I22" s="110"/>
      <c r="J22" s="113"/>
    </row>
    <row r="23" spans="1:10" ht="14.45">
      <c r="A23" s="13" t="s">
        <v>1537</v>
      </c>
      <c r="B23" s="102">
        <v>1195100</v>
      </c>
      <c r="C23" s="102">
        <v>2440200</v>
      </c>
      <c r="D23" s="102"/>
      <c r="E23" s="103"/>
      <c r="F23" s="103"/>
      <c r="H23" s="110" t="s">
        <v>1538</v>
      </c>
      <c r="I23" s="110"/>
      <c r="J23" s="113"/>
    </row>
    <row r="24" spans="1:10" ht="14.45">
      <c r="A24" s="13" t="s">
        <v>1539</v>
      </c>
      <c r="B24" s="102">
        <v>1188000</v>
      </c>
      <c r="C24" s="102">
        <v>2486800</v>
      </c>
      <c r="D24" s="102"/>
      <c r="E24" s="103"/>
      <c r="F24" s="103"/>
      <c r="H24" s="110" t="s">
        <v>1540</v>
      </c>
      <c r="I24" s="110"/>
      <c r="J24" s="113"/>
    </row>
    <row r="25" spans="1:10" ht="14.45">
      <c r="A25" s="13" t="s">
        <v>1541</v>
      </c>
      <c r="B25" s="102">
        <v>1179800</v>
      </c>
      <c r="C25" s="102">
        <v>2513900</v>
      </c>
      <c r="D25" s="102"/>
      <c r="E25" s="103"/>
      <c r="F25" s="103"/>
      <c r="H25" s="110" t="s">
        <v>1542</v>
      </c>
      <c r="I25" s="110"/>
      <c r="J25" s="113"/>
    </row>
    <row r="26" spans="1:10" ht="14.45">
      <c r="A26" s="13" t="s">
        <v>1543</v>
      </c>
      <c r="B26" s="102">
        <v>1175200</v>
      </c>
      <c r="C26" s="102">
        <v>2526800</v>
      </c>
      <c r="D26" s="102"/>
      <c r="E26" s="103"/>
      <c r="F26" s="103"/>
      <c r="H26" s="110" t="s">
        <v>1544</v>
      </c>
      <c r="I26" s="110"/>
      <c r="J26" s="113"/>
    </row>
    <row r="27" spans="1:10" ht="14.45">
      <c r="A27" s="13" t="s">
        <v>1545</v>
      </c>
      <c r="B27" s="102">
        <v>1174900</v>
      </c>
      <c r="C27" s="102">
        <v>2531400</v>
      </c>
      <c r="D27" s="102"/>
      <c r="E27" s="103"/>
      <c r="F27" s="103"/>
      <c r="H27" s="110" t="s">
        <v>1546</v>
      </c>
      <c r="I27" s="110"/>
      <c r="J27" s="113"/>
    </row>
    <row r="28" spans="1:10" ht="14.45">
      <c r="A28" s="13" t="s">
        <v>1547</v>
      </c>
      <c r="B28" s="102">
        <v>1183500</v>
      </c>
      <c r="C28" s="102">
        <v>2510400</v>
      </c>
      <c r="D28" s="102"/>
      <c r="E28" s="103"/>
      <c r="F28" s="103"/>
      <c r="H28" s="110" t="s">
        <v>1548</v>
      </c>
      <c r="I28" s="110"/>
      <c r="J28" s="113"/>
    </row>
    <row r="29" spans="1:10" ht="14.45">
      <c r="A29" s="13" t="s">
        <v>1549</v>
      </c>
      <c r="B29" s="102">
        <v>1184900</v>
      </c>
      <c r="C29" s="102">
        <v>2486400</v>
      </c>
      <c r="D29" s="102"/>
      <c r="E29" s="103"/>
      <c r="F29" s="103"/>
      <c r="H29" s="110" t="s">
        <v>1550</v>
      </c>
      <c r="I29" s="110"/>
      <c r="J29" s="113"/>
    </row>
    <row r="30" spans="1:10" ht="14.45">
      <c r="A30" s="13" t="s">
        <v>1551</v>
      </c>
      <c r="B30" s="102">
        <v>1184800</v>
      </c>
      <c r="C30" s="102">
        <v>2458200</v>
      </c>
      <c r="D30" s="102"/>
      <c r="E30" s="103"/>
      <c r="F30" s="103"/>
      <c r="H30" s="110" t="s">
        <v>1552</v>
      </c>
      <c r="I30" s="110"/>
      <c r="J30" s="113"/>
    </row>
    <row r="31" spans="1:10" ht="14.45">
      <c r="A31" s="13" t="s">
        <v>1553</v>
      </c>
      <c r="B31" s="102">
        <v>1182300</v>
      </c>
      <c r="C31" s="102">
        <v>2432900</v>
      </c>
      <c r="D31" s="102"/>
      <c r="E31" s="103"/>
      <c r="F31" s="103"/>
      <c r="H31" s="107" t="s">
        <v>101</v>
      </c>
      <c r="I31"/>
    </row>
    <row r="32" spans="1:10" ht="14.45">
      <c r="A32" s="13" t="s">
        <v>1554</v>
      </c>
      <c r="B32" s="102">
        <v>1159400</v>
      </c>
      <c r="C32" s="102">
        <v>2428600</v>
      </c>
      <c r="D32" s="102"/>
      <c r="E32" s="103"/>
      <c r="F32" s="103"/>
      <c r="H32" s="108" t="s">
        <v>103</v>
      </c>
      <c r="I32"/>
    </row>
    <row r="33" spans="1:9" ht="14.45">
      <c r="A33" s="13" t="s">
        <v>1555</v>
      </c>
      <c r="B33" s="102">
        <v>1163800</v>
      </c>
      <c r="C33" s="102">
        <v>2398500</v>
      </c>
      <c r="D33" s="102"/>
      <c r="E33" s="103"/>
      <c r="F33" s="103"/>
      <c r="H33" s="112" t="s">
        <v>105</v>
      </c>
      <c r="I33" s="112">
        <v>1</v>
      </c>
    </row>
    <row r="34" spans="1:9" ht="14.45">
      <c r="A34" s="13" t="s">
        <v>1556</v>
      </c>
      <c r="B34" s="102">
        <v>1159200</v>
      </c>
      <c r="C34" s="102">
        <v>2377200</v>
      </c>
      <c r="D34" s="102"/>
      <c r="E34" s="103"/>
      <c r="F34" s="103"/>
      <c r="H34" s="112" t="s">
        <v>1557</v>
      </c>
      <c r="I34" s="112">
        <v>1</v>
      </c>
    </row>
    <row r="35" spans="1:9" ht="14.45">
      <c r="A35" s="13" t="s">
        <v>1558</v>
      </c>
      <c r="B35" s="102">
        <v>1155000</v>
      </c>
      <c r="C35" s="102">
        <v>2357100</v>
      </c>
      <c r="D35" s="102"/>
      <c r="E35" s="103"/>
      <c r="F35" s="103"/>
      <c r="H35" s="112" t="s">
        <v>1559</v>
      </c>
      <c r="I35" s="112">
        <v>2</v>
      </c>
    </row>
    <row r="36" spans="1:9" ht="14.45">
      <c r="A36" s="13" t="s">
        <v>1560</v>
      </c>
      <c r="B36" s="102">
        <v>1152800</v>
      </c>
      <c r="C36" s="102">
        <v>2334200</v>
      </c>
      <c r="D36" s="102"/>
      <c r="E36" s="103"/>
      <c r="F36" s="103"/>
      <c r="H36" s="112" t="s">
        <v>119</v>
      </c>
      <c r="I36" s="112"/>
    </row>
    <row r="37" spans="1:9" ht="14.45">
      <c r="A37" s="13" t="s">
        <v>1561</v>
      </c>
      <c r="B37" s="102">
        <v>1143700</v>
      </c>
      <c r="C37" s="102">
        <v>2310900</v>
      </c>
      <c r="D37" s="102"/>
      <c r="E37" s="103"/>
      <c r="F37" s="103"/>
      <c r="H37" s="112" t="s">
        <v>1562</v>
      </c>
      <c r="I37" s="112">
        <v>2</v>
      </c>
    </row>
    <row r="38" spans="1:9" ht="14.45">
      <c r="A38" s="13" t="s">
        <v>1563</v>
      </c>
      <c r="B38" s="102">
        <v>1136400</v>
      </c>
      <c r="C38" s="102">
        <v>2295100</v>
      </c>
      <c r="D38" s="102"/>
      <c r="E38" s="103"/>
      <c r="F38" s="103"/>
      <c r="H38" s="112" t="s">
        <v>121</v>
      </c>
      <c r="I38" s="112">
        <v>-1</v>
      </c>
    </row>
    <row r="39" spans="1:9" ht="14.45">
      <c r="A39" s="13" t="s">
        <v>1564</v>
      </c>
      <c r="B39" s="102">
        <v>1134000</v>
      </c>
      <c r="C39" s="102">
        <v>2264900</v>
      </c>
      <c r="D39" s="102"/>
      <c r="E39" s="103"/>
      <c r="F39" s="103"/>
      <c r="H39" s="112" t="s">
        <v>1565</v>
      </c>
      <c r="I39" s="112">
        <v>1</v>
      </c>
    </row>
    <row r="40" spans="1:9" ht="14.45">
      <c r="A40" s="13" t="s">
        <v>1566</v>
      </c>
      <c r="B40" s="102">
        <v>1121700</v>
      </c>
      <c r="C40" s="102">
        <v>2233500</v>
      </c>
      <c r="D40" s="102"/>
      <c r="E40" s="103"/>
      <c r="F40" s="103"/>
      <c r="H40" s="112" t="s">
        <v>1567</v>
      </c>
      <c r="I40" s="112">
        <v>1</v>
      </c>
    </row>
    <row r="41" spans="1:9" ht="14.45">
      <c r="A41" s="13" t="s">
        <v>1568</v>
      </c>
      <c r="B41" s="102">
        <v>1099200</v>
      </c>
      <c r="C41" s="102">
        <v>2190700</v>
      </c>
      <c r="D41" s="102"/>
      <c r="E41" s="103"/>
      <c r="F41" s="103"/>
      <c r="H41" s="112" t="s">
        <v>1569</v>
      </c>
      <c r="I41" s="112">
        <v>1</v>
      </c>
    </row>
    <row r="42" spans="1:9" ht="14.45">
      <c r="A42" s="13" t="s">
        <v>1570</v>
      </c>
      <c r="B42" s="102">
        <v>1082600</v>
      </c>
      <c r="C42" s="102">
        <v>2167400</v>
      </c>
      <c r="D42" s="102"/>
      <c r="E42" s="103"/>
      <c r="F42" s="103"/>
      <c r="H42" s="112" t="s">
        <v>1571</v>
      </c>
      <c r="I42" s="112">
        <v>1</v>
      </c>
    </row>
    <row r="43" spans="1:9" ht="14.45">
      <c r="A43" s="13" t="s">
        <v>1572</v>
      </c>
      <c r="B43" s="102">
        <v>1068200</v>
      </c>
      <c r="C43" s="102">
        <v>2144400</v>
      </c>
      <c r="D43" s="102"/>
      <c r="E43" s="103"/>
      <c r="F43" s="103"/>
      <c r="H43" s="112" t="s">
        <v>1573</v>
      </c>
      <c r="I43" s="112">
        <v>1</v>
      </c>
    </row>
    <row r="44" spans="1:9" ht="14.45">
      <c r="A44" s="13" t="s">
        <v>1574</v>
      </c>
      <c r="B44" s="102">
        <v>1058400</v>
      </c>
      <c r="C44" s="102">
        <v>2125400</v>
      </c>
      <c r="D44" s="102"/>
      <c r="E44" s="103"/>
      <c r="F44" s="103"/>
      <c r="H44" s="112" t="s">
        <v>127</v>
      </c>
      <c r="I44" s="112"/>
    </row>
    <row r="45" spans="1:9" ht="14.45">
      <c r="A45" s="13" t="s">
        <v>1575</v>
      </c>
      <c r="B45" s="102">
        <v>1042900.0000000001</v>
      </c>
      <c r="C45" s="102">
        <v>2099100</v>
      </c>
      <c r="D45" s="102"/>
      <c r="E45" s="103"/>
      <c r="F45" s="103"/>
      <c r="H45" s="112" t="s">
        <v>1576</v>
      </c>
      <c r="I45" s="112">
        <v>2</v>
      </c>
    </row>
    <row r="46" spans="1:9" ht="14.45">
      <c r="A46" s="13" t="s">
        <v>1577</v>
      </c>
      <c r="B46" s="102">
        <v>1015500</v>
      </c>
      <c r="C46" s="102">
        <v>2037100</v>
      </c>
      <c r="D46" s="102"/>
      <c r="E46" s="103"/>
      <c r="F46" s="103"/>
      <c r="H46" s="112" t="s">
        <v>1578</v>
      </c>
      <c r="I46" s="112">
        <v>-1</v>
      </c>
    </row>
    <row r="47" spans="1:9" ht="14.45">
      <c r="A47" s="13" t="s">
        <v>1579</v>
      </c>
      <c r="B47" s="102">
        <v>998000</v>
      </c>
      <c r="C47" s="102">
        <v>2005600</v>
      </c>
      <c r="D47" s="102"/>
      <c r="E47" s="103"/>
      <c r="F47" s="103"/>
      <c r="H47" s="112" t="s">
        <v>1580</v>
      </c>
      <c r="I47" s="112">
        <v>2</v>
      </c>
    </row>
    <row r="48" spans="1:9" ht="14.45">
      <c r="A48" s="13" t="s">
        <v>212</v>
      </c>
      <c r="B48" s="102">
        <v>982600</v>
      </c>
      <c r="C48" s="102">
        <v>1989300</v>
      </c>
      <c r="D48" s="102"/>
      <c r="E48" s="103"/>
      <c r="F48" s="103"/>
      <c r="H48" s="112" t="s">
        <v>1581</v>
      </c>
      <c r="I48" s="112">
        <v>-1</v>
      </c>
    </row>
    <row r="49" spans="8:9" ht="14.45">
      <c r="H49" s="112" t="s">
        <v>1582</v>
      </c>
      <c r="I49" s="112">
        <v>4</v>
      </c>
    </row>
    <row r="50" spans="8:9" ht="14.45">
      <c r="H50" s="112" t="s">
        <v>1583</v>
      </c>
      <c r="I50" s="112"/>
    </row>
    <row r="51" spans="8:9" ht="14.45">
      <c r="H51" s="112" t="s">
        <v>1584</v>
      </c>
      <c r="I51" s="112"/>
    </row>
    <row r="52" spans="8:9" ht="14.45">
      <c r="H52" s="112" t="s">
        <v>1585</v>
      </c>
      <c r="I52" s="112"/>
    </row>
    <row r="53" spans="8:9" ht="14.45">
      <c r="H53" s="112" t="s">
        <v>1586</v>
      </c>
      <c r="I53" s="112">
        <v>1</v>
      </c>
    </row>
    <row r="54" spans="8:9" ht="14.45">
      <c r="H54" s="112" t="s">
        <v>1587</v>
      </c>
      <c r="I54" s="112">
        <v>1</v>
      </c>
    </row>
    <row r="55" spans="8:9" ht="14.45">
      <c r="H55" s="112" t="s">
        <v>1588</v>
      </c>
      <c r="I55" s="112">
        <v>1</v>
      </c>
    </row>
    <row r="56" spans="8:9" ht="14.45">
      <c r="H56" s="112" t="s">
        <v>1589</v>
      </c>
      <c r="I56" s="112">
        <v>1</v>
      </c>
    </row>
    <row r="57" spans="8:9" ht="14.45">
      <c r="H57" s="112" t="s">
        <v>1590</v>
      </c>
      <c r="I57" s="112">
        <v>6</v>
      </c>
    </row>
    <row r="58" spans="8:9" ht="14.45">
      <c r="H58" t="s">
        <v>1591</v>
      </c>
      <c r="I58"/>
    </row>
    <row r="59" spans="8:9" ht="14.45">
      <c r="H59" s="109" t="s">
        <v>132</v>
      </c>
      <c r="I59"/>
    </row>
  </sheetData>
  <mergeCells count="1">
    <mergeCell ref="A1:C1"/>
  </mergeCells>
  <pageMargins left="0.98425196850393704" right="0.59055118110236227" top="0.78740157480314965" bottom="0.78740157480314965" header="0.31496062992125984" footer="0.31496062992125984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3"/>
  <dimension ref="A1:F48"/>
  <sheetViews>
    <sheetView showWhiteSpace="0" zoomScaleNormal="100" workbookViewId="0">
      <selection activeCell="M3" sqref="M3"/>
    </sheetView>
  </sheetViews>
  <sheetFormatPr defaultColWidth="9.140625" defaultRowHeight="12.6"/>
  <cols>
    <col min="1" max="1" width="9.7109375" style="9" customWidth="1"/>
    <col min="2" max="2" width="11.85546875" style="9" customWidth="1"/>
    <col min="3" max="3" width="13.85546875" style="9" customWidth="1"/>
    <col min="4" max="4" width="14.5703125" style="9" customWidth="1"/>
    <col min="5" max="5" width="10" style="9" customWidth="1"/>
    <col min="6" max="6" width="10.140625" style="9" customWidth="1"/>
    <col min="7" max="16384" width="9.140625" style="9"/>
  </cols>
  <sheetData>
    <row r="1" spans="1:6" ht="14.1">
      <c r="A1" s="137" t="s">
        <v>1494</v>
      </c>
      <c r="B1" s="137"/>
      <c r="C1" s="137"/>
    </row>
    <row r="3" spans="1:6" ht="42" customHeight="1">
      <c r="A3" s="101" t="s">
        <v>645</v>
      </c>
      <c r="B3" s="101" t="s">
        <v>1496</v>
      </c>
      <c r="C3" s="101" t="s">
        <v>1497</v>
      </c>
      <c r="D3" s="101" t="s">
        <v>1498</v>
      </c>
      <c r="E3" s="101" t="s">
        <v>1499</v>
      </c>
      <c r="F3" s="101" t="s">
        <v>1500</v>
      </c>
    </row>
    <row r="4" spans="1:6">
      <c r="A4" s="13" t="s">
        <v>1501</v>
      </c>
      <c r="B4" s="102">
        <v>1670800</v>
      </c>
      <c r="C4" s="102">
        <v>1025900.0000000001</v>
      </c>
      <c r="D4" s="102">
        <f>SUM(B4:C4)</f>
        <v>2696700</v>
      </c>
      <c r="E4" s="13"/>
      <c r="F4" s="13"/>
    </row>
    <row r="5" spans="1:6" ht="14.45">
      <c r="A5" s="13" t="s">
        <v>1502</v>
      </c>
      <c r="B5" s="102">
        <v>1561200</v>
      </c>
      <c r="C5" s="102">
        <v>1557700</v>
      </c>
      <c r="D5" s="102">
        <f t="shared" ref="D5:D48" si="0">SUM(B5:C5)</f>
        <v>3118900</v>
      </c>
      <c r="E5" s="103"/>
      <c r="F5" s="103"/>
    </row>
    <row r="6" spans="1:6" ht="14.45">
      <c r="A6" s="13" t="s">
        <v>1504</v>
      </c>
      <c r="B6" s="102">
        <v>1558600</v>
      </c>
      <c r="C6" s="102">
        <v>1601800</v>
      </c>
      <c r="D6" s="102">
        <f t="shared" si="0"/>
        <v>3160400</v>
      </c>
      <c r="E6" s="103">
        <f t="shared" ref="E6:F48" si="1">(B6-B5)/B6</f>
        <v>-1.6681637366867702E-3</v>
      </c>
      <c r="F6" s="103">
        <f t="shared" si="1"/>
        <v>2.7531527032088901E-2</v>
      </c>
    </row>
    <row r="7" spans="1:6" ht="14.45">
      <c r="A7" s="13" t="s">
        <v>1506</v>
      </c>
      <c r="B7" s="102">
        <v>1536100</v>
      </c>
      <c r="C7" s="102">
        <v>1661500</v>
      </c>
      <c r="D7" s="102">
        <f t="shared" si="0"/>
        <v>3197600</v>
      </c>
      <c r="E7" s="103">
        <f t="shared" si="1"/>
        <v>-1.4647483887767723E-2</v>
      </c>
      <c r="F7" s="103">
        <f t="shared" si="1"/>
        <v>3.5931387300631959E-2</v>
      </c>
    </row>
    <row r="8" spans="1:6" ht="14.45">
      <c r="A8" s="13" t="s">
        <v>1508</v>
      </c>
      <c r="B8" s="102">
        <v>1508700</v>
      </c>
      <c r="C8" s="102">
        <v>1720900</v>
      </c>
      <c r="D8" s="102">
        <f t="shared" si="0"/>
        <v>3229600</v>
      </c>
      <c r="E8" s="103">
        <f t="shared" si="1"/>
        <v>-1.8161330947173062E-2</v>
      </c>
      <c r="F8" s="103">
        <f t="shared" si="1"/>
        <v>3.4516822592829337E-2</v>
      </c>
    </row>
    <row r="9" spans="1:6" ht="14.45">
      <c r="A9" s="13" t="s">
        <v>1510</v>
      </c>
      <c r="B9" s="102">
        <v>1485800</v>
      </c>
      <c r="C9" s="102">
        <v>1773500</v>
      </c>
      <c r="D9" s="102">
        <f t="shared" si="0"/>
        <v>3259300</v>
      </c>
      <c r="E9" s="103">
        <f t="shared" si="1"/>
        <v>-1.54125723515951E-2</v>
      </c>
      <c r="F9" s="103">
        <f t="shared" si="1"/>
        <v>2.965886664787144E-2</v>
      </c>
    </row>
    <row r="10" spans="1:6" ht="14.45">
      <c r="A10" s="13" t="s">
        <v>1512</v>
      </c>
      <c r="B10" s="102">
        <v>1460000</v>
      </c>
      <c r="C10" s="102">
        <v>1828500</v>
      </c>
      <c r="D10" s="102">
        <f t="shared" si="0"/>
        <v>3288500</v>
      </c>
      <c r="E10" s="103">
        <f t="shared" si="1"/>
        <v>-1.767123287671233E-2</v>
      </c>
      <c r="F10" s="103">
        <f t="shared" si="1"/>
        <v>3.0079299972655182E-2</v>
      </c>
    </row>
    <row r="11" spans="1:6" ht="14.45">
      <c r="A11" s="13" t="s">
        <v>1513</v>
      </c>
      <c r="B11" s="102">
        <v>1431000</v>
      </c>
      <c r="C11" s="102">
        <v>1883800</v>
      </c>
      <c r="D11" s="102">
        <f t="shared" si="0"/>
        <v>3314800</v>
      </c>
      <c r="E11" s="103">
        <f t="shared" si="1"/>
        <v>-2.026554856743536E-2</v>
      </c>
      <c r="F11" s="103">
        <f t="shared" si="1"/>
        <v>2.9355557914852958E-2</v>
      </c>
    </row>
    <row r="12" spans="1:6" ht="14.45">
      <c r="A12" s="13" t="s">
        <v>1515</v>
      </c>
      <c r="B12" s="102">
        <v>1408600</v>
      </c>
      <c r="C12" s="102">
        <v>1933900</v>
      </c>
      <c r="D12" s="102">
        <f t="shared" si="0"/>
        <v>3342500</v>
      </c>
      <c r="E12" s="103">
        <f t="shared" si="1"/>
        <v>-1.5902314354678405E-2</v>
      </c>
      <c r="F12" s="103">
        <f t="shared" si="1"/>
        <v>2.5906199906923832E-2</v>
      </c>
    </row>
    <row r="13" spans="1:6" ht="14.45">
      <c r="A13" s="13" t="s">
        <v>1517</v>
      </c>
      <c r="B13" s="102">
        <v>1386300</v>
      </c>
      <c r="C13" s="102">
        <v>1981200</v>
      </c>
      <c r="D13" s="102">
        <f t="shared" si="0"/>
        <v>3367500</v>
      </c>
      <c r="E13" s="103">
        <f t="shared" si="1"/>
        <v>-1.608598427468802E-2</v>
      </c>
      <c r="F13" s="103">
        <f t="shared" si="1"/>
        <v>2.3874419543710883E-2</v>
      </c>
    </row>
    <row r="14" spans="1:6" ht="14.45">
      <c r="A14" s="13" t="s">
        <v>1519</v>
      </c>
      <c r="B14" s="102">
        <v>1356600</v>
      </c>
      <c r="C14" s="102">
        <v>2034900</v>
      </c>
      <c r="D14" s="102">
        <f t="shared" si="0"/>
        <v>3391500</v>
      </c>
      <c r="E14" s="103">
        <f t="shared" si="1"/>
        <v>-2.189296771340115E-2</v>
      </c>
      <c r="F14" s="103">
        <f t="shared" si="1"/>
        <v>2.6389503169688928E-2</v>
      </c>
    </row>
    <row r="15" spans="1:6" ht="14.45">
      <c r="A15" s="13" t="s">
        <v>1521</v>
      </c>
      <c r="B15" s="102">
        <v>1329800</v>
      </c>
      <c r="C15" s="102">
        <v>2074400</v>
      </c>
      <c r="D15" s="102">
        <f t="shared" si="0"/>
        <v>3404200</v>
      </c>
      <c r="E15" s="103">
        <f t="shared" si="1"/>
        <v>-2.0153406527297336E-2</v>
      </c>
      <c r="F15" s="103">
        <f t="shared" si="1"/>
        <v>1.9041650597763207E-2</v>
      </c>
    </row>
    <row r="16" spans="1:6" ht="14.45">
      <c r="A16" s="13" t="s">
        <v>1523</v>
      </c>
      <c r="B16" s="102">
        <v>1301600</v>
      </c>
      <c r="C16" s="102">
        <v>2120600</v>
      </c>
      <c r="D16" s="102">
        <f t="shared" si="0"/>
        <v>3422200</v>
      </c>
      <c r="E16" s="103">
        <f t="shared" si="1"/>
        <v>-2.1665642286416719E-2</v>
      </c>
      <c r="F16" s="103">
        <f t="shared" si="1"/>
        <v>2.178628689993398E-2</v>
      </c>
    </row>
    <row r="17" spans="1:6" ht="14.45">
      <c r="A17" s="13" t="s">
        <v>1525</v>
      </c>
      <c r="B17" s="102">
        <v>1276200</v>
      </c>
      <c r="C17" s="102">
        <v>2167500</v>
      </c>
      <c r="D17" s="102">
        <f t="shared" si="0"/>
        <v>3443700</v>
      </c>
      <c r="E17" s="103">
        <f t="shared" si="1"/>
        <v>-1.9902836545995926E-2</v>
      </c>
      <c r="F17" s="103">
        <f t="shared" si="1"/>
        <v>2.1637831603229529E-2</v>
      </c>
    </row>
    <row r="18" spans="1:6" ht="14.45">
      <c r="A18" s="13" t="s">
        <v>1527</v>
      </c>
      <c r="B18" s="102">
        <v>1259500</v>
      </c>
      <c r="C18" s="102">
        <v>2211200</v>
      </c>
      <c r="D18" s="102">
        <f t="shared" si="0"/>
        <v>3470700</v>
      </c>
      <c r="E18" s="103">
        <f t="shared" si="1"/>
        <v>-1.3259229853116316E-2</v>
      </c>
      <c r="F18" s="103">
        <f t="shared" si="1"/>
        <v>1.9763024602026048E-2</v>
      </c>
    </row>
    <row r="19" spans="1:6" ht="14.45">
      <c r="A19" s="13" t="s">
        <v>1529</v>
      </c>
      <c r="B19" s="102">
        <v>1243600</v>
      </c>
      <c r="C19" s="102">
        <v>2256100</v>
      </c>
      <c r="D19" s="102">
        <f t="shared" si="0"/>
        <v>3499700</v>
      </c>
      <c r="E19" s="103">
        <f t="shared" si="1"/>
        <v>-1.2785461563203603E-2</v>
      </c>
      <c r="F19" s="103">
        <f t="shared" si="1"/>
        <v>1.9901600106378262E-2</v>
      </c>
    </row>
    <row r="20" spans="1:6" ht="14.45">
      <c r="A20" s="13" t="s">
        <v>1531</v>
      </c>
      <c r="B20" s="102">
        <v>1230300</v>
      </c>
      <c r="C20" s="102">
        <v>2298400</v>
      </c>
      <c r="D20" s="102">
        <f t="shared" si="0"/>
        <v>3528700</v>
      </c>
      <c r="E20" s="103">
        <f t="shared" si="1"/>
        <v>-1.0810371454116882E-2</v>
      </c>
      <c r="F20" s="103">
        <f t="shared" si="1"/>
        <v>1.8404107205012184E-2</v>
      </c>
    </row>
    <row r="21" spans="1:6" ht="14.45">
      <c r="A21" s="13" t="s">
        <v>1533</v>
      </c>
      <c r="B21" s="102">
        <v>1218800</v>
      </c>
      <c r="C21" s="102">
        <v>2341600</v>
      </c>
      <c r="D21" s="102">
        <f t="shared" si="0"/>
        <v>3560400</v>
      </c>
      <c r="E21" s="103">
        <f t="shared" si="1"/>
        <v>-9.4355103380374134E-3</v>
      </c>
      <c r="F21" s="103">
        <f t="shared" si="1"/>
        <v>1.8448923812777587E-2</v>
      </c>
    </row>
    <row r="22" spans="1:6" ht="14.45">
      <c r="A22" s="13" t="s">
        <v>1535</v>
      </c>
      <c r="B22" s="102">
        <v>1207000</v>
      </c>
      <c r="C22" s="102">
        <v>2390400</v>
      </c>
      <c r="D22" s="102">
        <f t="shared" si="0"/>
        <v>3597400</v>
      </c>
      <c r="E22" s="103">
        <f t="shared" si="1"/>
        <v>-9.7763048881524435E-3</v>
      </c>
      <c r="F22" s="103">
        <f t="shared" si="1"/>
        <v>2.0414993306559572E-2</v>
      </c>
    </row>
    <row r="23" spans="1:6" ht="14.45">
      <c r="A23" s="13" t="s">
        <v>1537</v>
      </c>
      <c r="B23" s="102">
        <v>1195100</v>
      </c>
      <c r="C23" s="102">
        <v>2440200</v>
      </c>
      <c r="D23" s="102">
        <f>SUM(B23:C23)</f>
        <v>3635300</v>
      </c>
      <c r="E23" s="103">
        <f t="shared" si="1"/>
        <v>-9.9573257467994308E-3</v>
      </c>
      <c r="F23" s="103">
        <f t="shared" si="1"/>
        <v>2.0408163265306121E-2</v>
      </c>
    </row>
    <row r="24" spans="1:6" ht="14.45">
      <c r="A24" s="13" t="s">
        <v>1539</v>
      </c>
      <c r="B24" s="102">
        <v>1188000</v>
      </c>
      <c r="C24" s="102">
        <v>2486800</v>
      </c>
      <c r="D24" s="102">
        <f t="shared" si="0"/>
        <v>3674800</v>
      </c>
      <c r="E24" s="103">
        <f t="shared" si="1"/>
        <v>-5.9764309764309765E-3</v>
      </c>
      <c r="F24" s="103">
        <f t="shared" si="1"/>
        <v>1.8738941611709827E-2</v>
      </c>
    </row>
    <row r="25" spans="1:6" ht="14.45">
      <c r="A25" s="13" t="s">
        <v>1541</v>
      </c>
      <c r="B25" s="102">
        <v>1179800</v>
      </c>
      <c r="C25" s="102">
        <v>2513900</v>
      </c>
      <c r="D25" s="102">
        <f t="shared" si="0"/>
        <v>3693700</v>
      </c>
      <c r="E25" s="103">
        <f t="shared" si="1"/>
        <v>-6.950330564502458E-3</v>
      </c>
      <c r="F25" s="103">
        <f t="shared" si="1"/>
        <v>1.0780062850550937E-2</v>
      </c>
    </row>
    <row r="26" spans="1:6" ht="14.45">
      <c r="A26" s="13" t="s">
        <v>1543</v>
      </c>
      <c r="B26" s="102">
        <v>1175200</v>
      </c>
      <c r="C26" s="102">
        <v>2526800</v>
      </c>
      <c r="D26" s="102">
        <f t="shared" si="0"/>
        <v>3702000</v>
      </c>
      <c r="E26" s="103">
        <f t="shared" si="1"/>
        <v>-3.9142273655547993E-3</v>
      </c>
      <c r="F26" s="103">
        <f t="shared" si="1"/>
        <v>5.105271489631154E-3</v>
      </c>
    </row>
    <row r="27" spans="1:6" ht="14.45">
      <c r="A27" s="13" t="s">
        <v>1545</v>
      </c>
      <c r="B27" s="102">
        <v>1174900</v>
      </c>
      <c r="C27" s="102">
        <v>2531400</v>
      </c>
      <c r="D27" s="102">
        <f>SUM(B27:C27)</f>
        <v>3706300</v>
      </c>
      <c r="E27" s="103">
        <f t="shared" si="1"/>
        <v>-2.5534088007490001E-4</v>
      </c>
      <c r="F27" s="103">
        <f t="shared" si="1"/>
        <v>1.8171762660978115E-3</v>
      </c>
    </row>
    <row r="28" spans="1:6" ht="14.45">
      <c r="A28" s="13" t="s">
        <v>1547</v>
      </c>
      <c r="B28" s="102">
        <v>1183500</v>
      </c>
      <c r="C28" s="102">
        <v>2510400</v>
      </c>
      <c r="D28" s="102">
        <f t="shared" si="0"/>
        <v>3693900</v>
      </c>
      <c r="E28" s="103">
        <f t="shared" si="1"/>
        <v>7.2665821715251376E-3</v>
      </c>
      <c r="F28" s="103">
        <f t="shared" si="1"/>
        <v>-8.3652007648183559E-3</v>
      </c>
    </row>
    <row r="29" spans="1:6" ht="14.45">
      <c r="A29" s="13" t="s">
        <v>1549</v>
      </c>
      <c r="B29" s="102">
        <v>1184900</v>
      </c>
      <c r="C29" s="102">
        <v>2486400</v>
      </c>
      <c r="D29" s="102">
        <f t="shared" si="0"/>
        <v>3671300</v>
      </c>
      <c r="E29" s="103">
        <f t="shared" si="1"/>
        <v>1.1815343066925478E-3</v>
      </c>
      <c r="F29" s="103">
        <f t="shared" si="1"/>
        <v>-9.6525096525096523E-3</v>
      </c>
    </row>
    <row r="30" spans="1:6" ht="14.45">
      <c r="A30" s="13" t="s">
        <v>1551</v>
      </c>
      <c r="B30" s="102">
        <v>1184800</v>
      </c>
      <c r="C30" s="102">
        <v>2458200</v>
      </c>
      <c r="D30" s="102">
        <f t="shared" si="0"/>
        <v>3643000</v>
      </c>
      <c r="E30" s="103">
        <f t="shared" si="1"/>
        <v>-8.4402430790006758E-5</v>
      </c>
      <c r="F30" s="103">
        <f t="shared" si="1"/>
        <v>-1.1471808640468635E-2</v>
      </c>
    </row>
    <row r="31" spans="1:6" ht="14.45">
      <c r="A31" s="13" t="s">
        <v>1553</v>
      </c>
      <c r="B31" s="102">
        <v>1182300</v>
      </c>
      <c r="C31" s="102">
        <v>2432900</v>
      </c>
      <c r="D31" s="102">
        <f t="shared" si="0"/>
        <v>3615200</v>
      </c>
      <c r="E31" s="103">
        <f t="shared" si="1"/>
        <v>-2.1145225408102852E-3</v>
      </c>
      <c r="F31" s="103">
        <f t="shared" si="1"/>
        <v>-1.0399112170660529E-2</v>
      </c>
    </row>
    <row r="32" spans="1:6" ht="14.45">
      <c r="A32" s="13" t="s">
        <v>1554</v>
      </c>
      <c r="B32" s="102">
        <v>1159400</v>
      </c>
      <c r="C32" s="102">
        <v>2428600</v>
      </c>
      <c r="D32" s="102">
        <f t="shared" si="0"/>
        <v>3588000</v>
      </c>
      <c r="E32" s="103">
        <f t="shared" si="1"/>
        <v>-1.9751595652923927E-2</v>
      </c>
      <c r="F32" s="103">
        <f t="shared" si="1"/>
        <v>-1.7705674050893518E-3</v>
      </c>
    </row>
    <row r="33" spans="1:6" ht="14.45">
      <c r="A33" s="13" t="s">
        <v>1555</v>
      </c>
      <c r="B33" s="102">
        <v>1163800</v>
      </c>
      <c r="C33" s="102">
        <v>2398500</v>
      </c>
      <c r="D33" s="102">
        <f t="shared" si="0"/>
        <v>3562300</v>
      </c>
      <c r="E33" s="103">
        <f t="shared" si="1"/>
        <v>3.780718336483932E-3</v>
      </c>
      <c r="F33" s="103">
        <f t="shared" si="1"/>
        <v>-1.2549510110485721E-2</v>
      </c>
    </row>
    <row r="34" spans="1:6" ht="14.45">
      <c r="A34" s="13" t="s">
        <v>1556</v>
      </c>
      <c r="B34" s="102">
        <v>1159200</v>
      </c>
      <c r="C34" s="102">
        <v>2377200</v>
      </c>
      <c r="D34" s="102">
        <f t="shared" si="0"/>
        <v>3536400</v>
      </c>
      <c r="E34" s="103">
        <f t="shared" si="1"/>
        <v>-3.968253968253968E-3</v>
      </c>
      <c r="F34" s="103">
        <f t="shared" si="1"/>
        <v>-8.960121150933871E-3</v>
      </c>
    </row>
    <row r="35" spans="1:6" ht="14.45">
      <c r="A35" s="13" t="s">
        <v>1558</v>
      </c>
      <c r="B35" s="102">
        <v>1155000</v>
      </c>
      <c r="C35" s="102">
        <v>2357100</v>
      </c>
      <c r="D35" s="102">
        <f t="shared" si="0"/>
        <v>3512100</v>
      </c>
      <c r="E35" s="103">
        <f t="shared" si="1"/>
        <v>-3.6363636363636364E-3</v>
      </c>
      <c r="F35" s="103">
        <f t="shared" si="1"/>
        <v>-8.5274277714140253E-3</v>
      </c>
    </row>
    <row r="36" spans="1:6" ht="14.45">
      <c r="A36" s="13" t="s">
        <v>1560</v>
      </c>
      <c r="B36" s="102">
        <v>1152800</v>
      </c>
      <c r="C36" s="102">
        <v>2334200</v>
      </c>
      <c r="D36" s="102">
        <f t="shared" si="0"/>
        <v>3487000</v>
      </c>
      <c r="E36" s="103">
        <f t="shared" si="1"/>
        <v>-1.9083969465648854E-3</v>
      </c>
      <c r="F36" s="103">
        <f t="shared" si="1"/>
        <v>-9.8106417616313935E-3</v>
      </c>
    </row>
    <row r="37" spans="1:6" ht="14.45">
      <c r="A37" s="13" t="s">
        <v>1561</v>
      </c>
      <c r="B37" s="102">
        <v>1143700</v>
      </c>
      <c r="C37" s="102">
        <v>2310900</v>
      </c>
      <c r="D37" s="102">
        <f t="shared" si="0"/>
        <v>3454600</v>
      </c>
      <c r="E37" s="103">
        <f t="shared" si="1"/>
        <v>-7.9566319839118656E-3</v>
      </c>
      <c r="F37" s="103">
        <f t="shared" si="1"/>
        <v>-1.0082651780691506E-2</v>
      </c>
    </row>
    <row r="38" spans="1:6" ht="14.45">
      <c r="A38" s="13" t="s">
        <v>1563</v>
      </c>
      <c r="B38" s="102">
        <v>1136400</v>
      </c>
      <c r="C38" s="102">
        <v>2295100</v>
      </c>
      <c r="D38" s="102">
        <f t="shared" si="0"/>
        <v>3431500</v>
      </c>
      <c r="E38" s="103">
        <f t="shared" si="1"/>
        <v>-6.4237944385779656E-3</v>
      </c>
      <c r="F38" s="103">
        <f t="shared" si="1"/>
        <v>-6.8842316238943834E-3</v>
      </c>
    </row>
    <row r="39" spans="1:6" ht="14.45">
      <c r="A39" s="13" t="s">
        <v>1564</v>
      </c>
      <c r="B39" s="102">
        <v>1134000</v>
      </c>
      <c r="C39" s="102">
        <v>2264900</v>
      </c>
      <c r="D39" s="102">
        <f t="shared" si="0"/>
        <v>3398900</v>
      </c>
      <c r="E39" s="103">
        <f t="shared" si="1"/>
        <v>-2.1164021164021165E-3</v>
      </c>
      <c r="F39" s="103">
        <f t="shared" si="1"/>
        <v>-1.3333922027462581E-2</v>
      </c>
    </row>
    <row r="40" spans="1:6" ht="14.45">
      <c r="A40" s="13" t="s">
        <v>1566</v>
      </c>
      <c r="B40" s="102">
        <v>1121700</v>
      </c>
      <c r="C40" s="102">
        <v>2233500</v>
      </c>
      <c r="D40" s="102">
        <f t="shared" si="0"/>
        <v>3355200</v>
      </c>
      <c r="E40" s="103">
        <f t="shared" si="1"/>
        <v>-1.0965498796469644E-2</v>
      </c>
      <c r="F40" s="103">
        <f t="shared" si="1"/>
        <v>-1.4058652339377658E-2</v>
      </c>
    </row>
    <row r="41" spans="1:6" ht="14.45">
      <c r="A41" s="13" t="s">
        <v>1568</v>
      </c>
      <c r="B41" s="102">
        <v>1099200</v>
      </c>
      <c r="C41" s="102">
        <v>2190700</v>
      </c>
      <c r="D41" s="102">
        <f t="shared" si="0"/>
        <v>3289900</v>
      </c>
      <c r="E41" s="103">
        <f t="shared" si="1"/>
        <v>-2.046943231441048E-2</v>
      </c>
      <c r="F41" s="103">
        <f t="shared" si="1"/>
        <v>-1.9537134249326699E-2</v>
      </c>
    </row>
    <row r="42" spans="1:6" ht="14.45">
      <c r="A42" s="13" t="s">
        <v>1570</v>
      </c>
      <c r="B42" s="102">
        <v>1082600</v>
      </c>
      <c r="C42" s="102">
        <v>2167400</v>
      </c>
      <c r="D42" s="102">
        <f t="shared" si="0"/>
        <v>3250000</v>
      </c>
      <c r="E42" s="103">
        <f t="shared" si="1"/>
        <v>-1.5333456493626454E-2</v>
      </c>
      <c r="F42" s="103">
        <f t="shared" si="1"/>
        <v>-1.0750207622035619E-2</v>
      </c>
    </row>
    <row r="43" spans="1:6" ht="14.45">
      <c r="A43" s="13" t="s">
        <v>1572</v>
      </c>
      <c r="B43" s="102">
        <v>1068200</v>
      </c>
      <c r="C43" s="102">
        <v>2144400</v>
      </c>
      <c r="D43" s="102">
        <f t="shared" si="0"/>
        <v>3212600</v>
      </c>
      <c r="E43" s="103">
        <f t="shared" si="1"/>
        <v>-1.3480621606440741E-2</v>
      </c>
      <c r="F43" s="103">
        <f t="shared" si="1"/>
        <v>-1.072561089349002E-2</v>
      </c>
    </row>
    <row r="44" spans="1:6" ht="14.45">
      <c r="A44" s="13" t="s">
        <v>1574</v>
      </c>
      <c r="B44" s="102">
        <v>1058400</v>
      </c>
      <c r="C44" s="102">
        <v>2125400</v>
      </c>
      <c r="D44" s="102">
        <f t="shared" si="0"/>
        <v>3183800</v>
      </c>
      <c r="E44" s="103">
        <f t="shared" si="1"/>
        <v>-9.2592592592592587E-3</v>
      </c>
      <c r="F44" s="103">
        <f t="shared" si="1"/>
        <v>-8.9394937423543808E-3</v>
      </c>
    </row>
    <row r="45" spans="1:6" ht="14.45">
      <c r="A45" s="13" t="s">
        <v>1575</v>
      </c>
      <c r="B45" s="102">
        <v>1042900.0000000001</v>
      </c>
      <c r="C45" s="102">
        <v>2099100</v>
      </c>
      <c r="D45" s="102">
        <f t="shared" si="0"/>
        <v>3142000</v>
      </c>
      <c r="E45" s="103">
        <f t="shared" si="1"/>
        <v>-1.4862402914948588E-2</v>
      </c>
      <c r="F45" s="103">
        <f t="shared" si="1"/>
        <v>-1.2529179172026107E-2</v>
      </c>
    </row>
    <row r="46" spans="1:6" ht="14.45">
      <c r="A46" s="13" t="s">
        <v>1577</v>
      </c>
      <c r="B46" s="102">
        <v>1015500</v>
      </c>
      <c r="C46" s="102">
        <v>2037100</v>
      </c>
      <c r="D46" s="102">
        <f>SUM(B46:C46)</f>
        <v>3052600</v>
      </c>
      <c r="E46" s="103">
        <f t="shared" si="1"/>
        <v>-2.6981782373215281E-2</v>
      </c>
      <c r="F46" s="103">
        <f t="shared" si="1"/>
        <v>-3.0435422905110206E-2</v>
      </c>
    </row>
    <row r="47" spans="1:6" ht="14.45">
      <c r="A47" s="13" t="s">
        <v>1579</v>
      </c>
      <c r="B47" s="102">
        <v>998000</v>
      </c>
      <c r="C47" s="102">
        <v>2005600</v>
      </c>
      <c r="D47" s="102">
        <f t="shared" si="0"/>
        <v>3003600</v>
      </c>
      <c r="E47" s="103">
        <f t="shared" si="1"/>
        <v>-1.7535070140280561E-2</v>
      </c>
      <c r="F47" s="103">
        <f t="shared" si="1"/>
        <v>-1.5706023135221379E-2</v>
      </c>
    </row>
    <row r="48" spans="1:6" ht="14.45">
      <c r="A48" s="13" t="s">
        <v>212</v>
      </c>
      <c r="B48" s="102">
        <v>982600</v>
      </c>
      <c r="C48" s="102">
        <v>1989300</v>
      </c>
      <c r="D48" s="102">
        <f t="shared" si="0"/>
        <v>2971900</v>
      </c>
      <c r="E48" s="103">
        <f t="shared" si="1"/>
        <v>-1.5672705068186445E-2</v>
      </c>
      <c r="F48" s="103">
        <f t="shared" si="1"/>
        <v>-8.193837028100337E-3</v>
      </c>
    </row>
  </sheetData>
  <mergeCells count="1">
    <mergeCell ref="A1:C1"/>
  </mergeCells>
  <pageMargins left="0.98425196850393704" right="0.59055118110236227" top="0.78740157480314965" bottom="0.78740157480314965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03DBD3E10629EC4E90802EC383C7838B" ma:contentTypeVersion="11" ma:contentTypeDescription="Kurkite naują dokumentą." ma:contentTypeScope="" ma:versionID="2d06c6f1b090d507cb92aad1aad4cf6f">
  <xsd:schema xmlns:xsd="http://www.w3.org/2001/XMLSchema" xmlns:xs="http://www.w3.org/2001/XMLSchema" xmlns:p="http://schemas.microsoft.com/office/2006/metadata/properties" xmlns:ns3="ae4b1780-df53-47ac-b733-f9a238682369" targetNamespace="http://schemas.microsoft.com/office/2006/metadata/properties" ma:root="true" ma:fieldsID="be4b0a3cffc2e0ebcd6d5dc84f2202ae" ns3:_="">
    <xsd:import namespace="ae4b1780-df53-47ac-b733-f9a2386823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b1780-df53-47ac-b733-f9a2386823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16CA82-C52B-4A66-880A-996A7322757F}"/>
</file>

<file path=customXml/itemProps2.xml><?xml version="1.0" encoding="utf-8"?>
<ds:datastoreItem xmlns:ds="http://schemas.openxmlformats.org/officeDocument/2006/customXml" ds:itemID="{21F02C23-93BC-47F3-8B50-E4E04F2A3C57}"/>
</file>

<file path=customXml/itemProps3.xml><?xml version="1.0" encoding="utf-8"?>
<ds:datastoreItem xmlns:ds="http://schemas.openxmlformats.org/officeDocument/2006/customXml" ds:itemID="{3CDD5993-3DD1-4A26-90AB-65E455934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KTU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</dc:creator>
  <cp:keywords/>
  <dc:description/>
  <cp:lastModifiedBy/>
  <cp:revision/>
  <dcterms:created xsi:type="dcterms:W3CDTF">2017-08-02T07:12:49Z</dcterms:created>
  <dcterms:modified xsi:type="dcterms:W3CDTF">2022-09-14T13:56:21Z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0x01010003DBD3E10629EC4E90802EC383C7838B</vt:lpwstr>
  </property>
</Properties>
</file>